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270" windowWidth="18795" windowHeight="11760"/>
  </bookViews>
  <sheets>
    <sheet name="I Reb 2013" sheetId="1" r:id="rId1"/>
  </sheets>
  <calcPr calcId="145621" calcMode="manual"/>
</workbook>
</file>

<file path=xl/calcChain.xml><?xml version="1.0" encoding="utf-8"?>
<calcChain xmlns="http://schemas.openxmlformats.org/spreadsheetml/2006/main">
  <c r="F189" i="1" l="1"/>
  <c r="F178" i="1" s="1"/>
  <c r="F141" i="1"/>
  <c r="F140" i="1" s="1"/>
  <c r="F107" i="1" s="1"/>
  <c r="F263" i="1"/>
  <c r="F121" i="1" s="1"/>
  <c r="F275" i="1"/>
  <c r="F278" i="1"/>
  <c r="F284" i="1"/>
  <c r="F220" i="1"/>
  <c r="F326" i="1"/>
  <c r="F179" i="1"/>
  <c r="F210" i="1"/>
  <c r="F135" i="1"/>
  <c r="F106" i="1" s="1"/>
  <c r="F145" i="1"/>
  <c r="F292" i="1"/>
  <c r="F291" i="1" s="1"/>
  <c r="E292" i="1"/>
  <c r="E326" i="1"/>
  <c r="E291" i="1" s="1"/>
  <c r="E332" i="1"/>
  <c r="F332" i="1"/>
  <c r="F130" i="1" s="1"/>
  <c r="E336" i="1"/>
  <c r="F336" i="1"/>
  <c r="E338" i="1"/>
  <c r="F338" i="1"/>
  <c r="F113" i="1"/>
  <c r="F173" i="1"/>
  <c r="F114" i="1" s="1"/>
  <c r="F167" i="1"/>
  <c r="F48" i="1"/>
  <c r="F56" i="1" s="1"/>
  <c r="C56" i="1"/>
  <c r="C71" i="1"/>
  <c r="C82" i="1"/>
  <c r="C86" i="1"/>
  <c r="C94" i="1"/>
  <c r="D56" i="1"/>
  <c r="D71" i="1"/>
  <c r="D82" i="1"/>
  <c r="D86" i="1"/>
  <c r="D90" i="1"/>
  <c r="D94" i="1"/>
  <c r="E284" i="1"/>
  <c r="E93" i="1" s="1"/>
  <c r="F281" i="1"/>
  <c r="E281" i="1"/>
  <c r="E278" i="1"/>
  <c r="E275" i="1"/>
  <c r="E274" i="1" s="1"/>
  <c r="F269" i="1"/>
  <c r="F122" i="1" s="1"/>
  <c r="F89" i="1" s="1"/>
  <c r="E269" i="1"/>
  <c r="E263" i="1"/>
  <c r="E262" i="1" s="1"/>
  <c r="E220" i="1"/>
  <c r="E210" i="1"/>
  <c r="E189" i="1"/>
  <c r="E179" i="1"/>
  <c r="E173" i="1"/>
  <c r="E114" i="1" s="1"/>
  <c r="E81" i="1" s="1"/>
  <c r="E167" i="1"/>
  <c r="E112" i="1" s="1"/>
  <c r="E79" i="1" s="1"/>
  <c r="F161" i="1"/>
  <c r="F111" i="1" s="1"/>
  <c r="F78" i="1" s="1"/>
  <c r="E161" i="1"/>
  <c r="E111" i="1" s="1"/>
  <c r="E78" i="1" s="1"/>
  <c r="F155" i="1"/>
  <c r="F109" i="1" s="1"/>
  <c r="F76" i="1" s="1"/>
  <c r="E155" i="1"/>
  <c r="E109" i="1" s="1"/>
  <c r="E76" i="1" s="1"/>
  <c r="F150" i="1"/>
  <c r="F108" i="1" s="1"/>
  <c r="F75" i="1" s="1"/>
  <c r="E150" i="1"/>
  <c r="E108" i="1" s="1"/>
  <c r="E75" i="1" s="1"/>
  <c r="E145" i="1"/>
  <c r="E141" i="1"/>
  <c r="E135" i="1"/>
  <c r="E106" i="1" s="1"/>
  <c r="E132" i="1"/>
  <c r="E102" i="1" s="1"/>
  <c r="F126" i="1"/>
  <c r="E126" i="1"/>
  <c r="E122" i="1"/>
  <c r="E89" i="1" s="1"/>
  <c r="E121" i="1"/>
  <c r="E123" i="1" s="1"/>
  <c r="E113" i="1"/>
  <c r="F112" i="1"/>
  <c r="F79" i="1" s="1"/>
  <c r="F110" i="1"/>
  <c r="F77" i="1" s="1"/>
  <c r="E110" i="1"/>
  <c r="F93" i="1"/>
  <c r="F80" i="1"/>
  <c r="E80" i="1"/>
  <c r="E77" i="1"/>
  <c r="E60" i="1"/>
  <c r="E273" i="1" l="1"/>
  <c r="E92" i="1"/>
  <c r="E94" i="1" s="1"/>
  <c r="E125" i="1"/>
  <c r="E127" i="1" s="1"/>
  <c r="F115" i="1"/>
  <c r="F81" i="1"/>
  <c r="E209" i="1"/>
  <c r="E118" i="1" s="1"/>
  <c r="E85" i="1" s="1"/>
  <c r="F117" i="1"/>
  <c r="F123" i="1"/>
  <c r="E140" i="1"/>
  <c r="E107" i="1" s="1"/>
  <c r="E74" i="1" s="1"/>
  <c r="E178" i="1"/>
  <c r="F274" i="1"/>
  <c r="F125" i="1" s="1"/>
  <c r="F127" i="1" s="1"/>
  <c r="F262" i="1"/>
  <c r="F134" i="1"/>
  <c r="F209" i="1"/>
  <c r="F118" i="1" s="1"/>
  <c r="F85" i="1" s="1"/>
  <c r="F74" i="1"/>
  <c r="F73" i="1"/>
  <c r="F82" i="1" s="1"/>
  <c r="F88" i="1"/>
  <c r="F90" i="1" s="1"/>
  <c r="F335" i="1"/>
  <c r="F290" i="1" s="1"/>
  <c r="E335" i="1"/>
  <c r="F129" i="1"/>
  <c r="E88" i="1"/>
  <c r="E90" i="1" s="1"/>
  <c r="E95" i="1"/>
  <c r="E69" i="1" s="1"/>
  <c r="F131" i="1"/>
  <c r="E73" i="1"/>
  <c r="E290" i="1"/>
  <c r="E117" i="1"/>
  <c r="F100" i="1"/>
  <c r="F67" i="1"/>
  <c r="E100" i="1"/>
  <c r="E67" i="1"/>
  <c r="E101" i="1"/>
  <c r="E68" i="1"/>
  <c r="E82" i="1" l="1"/>
  <c r="E177" i="1"/>
  <c r="E115" i="1"/>
  <c r="F92" i="1"/>
  <c r="F94" i="1" s="1"/>
  <c r="F177" i="1"/>
  <c r="E134" i="1"/>
  <c r="F84" i="1"/>
  <c r="F86" i="1" s="1"/>
  <c r="F119" i="1"/>
  <c r="F273" i="1"/>
  <c r="F101" i="1"/>
  <c r="F68" i="1"/>
  <c r="F65" i="1"/>
  <c r="F98" i="1"/>
  <c r="F132" i="1"/>
  <c r="F102" i="1" s="1"/>
  <c r="F95" i="1" s="1"/>
  <c r="F69" i="1" s="1"/>
  <c r="E119" i="1"/>
  <c r="E84" i="1"/>
  <c r="E86" i="1" s="1"/>
  <c r="E98" i="1" l="1"/>
  <c r="E65" i="1"/>
  <c r="F66" i="1"/>
  <c r="F99" i="1"/>
  <c r="E99" i="1"/>
  <c r="E104" i="1" s="1"/>
  <c r="E66" i="1"/>
  <c r="E71" i="1" s="1"/>
  <c r="F347" i="1"/>
  <c r="F96" i="1"/>
  <c r="F133" i="1"/>
  <c r="F103" i="1"/>
  <c r="F104" i="1"/>
  <c r="F71" i="1"/>
  <c r="F70" i="1"/>
</calcChain>
</file>

<file path=xl/sharedStrings.xml><?xml version="1.0" encoding="utf-8"?>
<sst xmlns="http://schemas.openxmlformats.org/spreadsheetml/2006/main" count="610" uniqueCount="497">
  <si>
    <t xml:space="preserve">    "AGENCIJA ZA VODNO PODRUČJE RIJEKE SAVE"</t>
  </si>
  <si>
    <t xml:space="preserve">                               S  A  R  A  J E  V O</t>
  </si>
  <si>
    <t xml:space="preserve">IZMJEN I DOPUNE PLANA I FINANSIJSKOG PLANA </t>
  </si>
  <si>
    <t xml:space="preserve">"AGENCIJA ZA VODNO PODRUČJE RIJEKE SAVE" SARAJEVO </t>
  </si>
  <si>
    <t>ZA 2013. GODINU</t>
  </si>
  <si>
    <t>SARAJEVO, JULI 2013. GODINA</t>
  </si>
  <si>
    <t xml:space="preserve">IZMJENE I DOPUNE PLANA I FINANSIJSKOG PLANA </t>
  </si>
  <si>
    <t xml:space="preserve">"AGENCIJE ZA VODNO PODRUČJE RIJEKE SAVE" SARAJEVO </t>
  </si>
  <si>
    <t>I -PRIHODI I DRUGA SREDSTVA:</t>
  </si>
  <si>
    <t>Red. broj</t>
  </si>
  <si>
    <t>IZVORI SREDSTAVA</t>
  </si>
  <si>
    <t>OKVIRNI PLAN</t>
  </si>
  <si>
    <t>PLAN</t>
  </si>
  <si>
    <t>IZMJENE I DOPUNE PLANA</t>
  </si>
  <si>
    <t>2013.GODINA</t>
  </si>
  <si>
    <t>2012. GODINA</t>
  </si>
  <si>
    <t>2013. GODINA</t>
  </si>
  <si>
    <t>1.</t>
  </si>
  <si>
    <t>OPĆA VODNA NAKNADA (722529)</t>
  </si>
  <si>
    <t>2.</t>
  </si>
  <si>
    <t>POSEBNE VODNE NAKNADE</t>
  </si>
  <si>
    <t>2.1.</t>
  </si>
  <si>
    <t>Posebna vodna naknada za korištenje površinskih i podzemnih voda (722523, 722524, 722525)</t>
  </si>
  <si>
    <t>2.2.</t>
  </si>
  <si>
    <t>Posebna vodna naknada za korištenje vode za proizvodnju električne energije u hidroelektranama (722526)</t>
  </si>
  <si>
    <t>2.3.</t>
  </si>
  <si>
    <t>Posebna vodna naknada za zaštitu voda od vlasnika transportnih sredstava koja na pogon koriste naftu i naftne derivate (722521)</t>
  </si>
  <si>
    <t>2.4.</t>
  </si>
  <si>
    <t xml:space="preserve">Posebna vodna naknada za zaštitu voda za ispuštanje otpadnih voda, uzgoj ribe, proizvodnju ili uvoz vještačkog đubriva i hemikalija za zaštitu bilja (722522) </t>
  </si>
  <si>
    <t>2.5.</t>
  </si>
  <si>
    <t>Posebna vodna naknada za vađenje materijala iz vodotoka (722527)</t>
  </si>
  <si>
    <t>2.6.</t>
  </si>
  <si>
    <t>Posebne vodne naknade iz prethodnih godina (777776)</t>
  </si>
  <si>
    <t>3.</t>
  </si>
  <si>
    <t>OSTALI IZVORI PRIHODA</t>
  </si>
  <si>
    <t>Ukupno novi vlastiti prihodi (1+2+3):</t>
  </si>
  <si>
    <t>4.</t>
  </si>
  <si>
    <t>VIŠAK PRIHODA NAD RASHODIMA IZ PRETHODNIH GODINA</t>
  </si>
  <si>
    <t>5.</t>
  </si>
  <si>
    <t>PRENESENA NAMJENSKA SREDSTVA BUDŽETA FEDERACIJE BiH</t>
  </si>
  <si>
    <t>6.</t>
  </si>
  <si>
    <t xml:space="preserve">SREDSTVA AMORTIZACIJE </t>
  </si>
  <si>
    <t>SVEUKUPNO (1+2+3+4+5+6):</t>
  </si>
  <si>
    <t xml:space="preserve">                II - PLAN USMJERAVANJA PRIHODA PO NAMJENAMA (RASHODI):</t>
  </si>
  <si>
    <t>STAVKA PLANA</t>
  </si>
  <si>
    <t>NAZIV STAVKE</t>
  </si>
  <si>
    <t>OKVIRNI PLAN 2013. GODINA</t>
  </si>
  <si>
    <t>PLAN 2012. GODINA</t>
  </si>
  <si>
    <t>PLAN 2013. GODINA</t>
  </si>
  <si>
    <t>IZMJENE I DOPUNE PLANA ZA 2013. GODINU</t>
  </si>
  <si>
    <t>A.</t>
  </si>
  <si>
    <t>UPRAVLJANJE VODAMA NA VODNOM PODRUČJU RIJEKE SAVE</t>
  </si>
  <si>
    <t>B.</t>
  </si>
  <si>
    <t>TEKUĆA I INVESTICIONA ULAGANJA U VODNE OBJEKTE</t>
  </si>
  <si>
    <t>C.</t>
  </si>
  <si>
    <t>DRUGI POSLOVI I ZADACI IZ NADLEŽNOSTI AGENCIJE</t>
  </si>
  <si>
    <t>D.</t>
  </si>
  <si>
    <t>TROŠKOVI RADA I POSLOVANJA AGENCIJE</t>
  </si>
  <si>
    <t>E.</t>
  </si>
  <si>
    <t>PRENESENE OBAVEZE IZ PRETHODNE GODINE, NAMJENSKA SREDSTVA BUDŽETA FEDERACIJE BIH I NABAVKA STALNIH SREDSTAVA</t>
  </si>
  <si>
    <t>F.</t>
  </si>
  <si>
    <t>REZERVA</t>
  </si>
  <si>
    <t>UKUPNO (A+B+C+D+E+F):</t>
  </si>
  <si>
    <t>A.1.</t>
  </si>
  <si>
    <t>IZRADA STRATEŠKO-PLANSKE DOKUMENTACIJE</t>
  </si>
  <si>
    <t>A.2.</t>
  </si>
  <si>
    <t>MONITORING VODA</t>
  </si>
  <si>
    <t>A.3.</t>
  </si>
  <si>
    <t>INFORMACIONI SISTEM VODA (ISV)</t>
  </si>
  <si>
    <t>A.4.</t>
  </si>
  <si>
    <t>AKTIVNOSTI UPRAVLJANJA VODAMA</t>
  </si>
  <si>
    <t>A.5.</t>
  </si>
  <si>
    <t>IZDAVANJE VODNIH AKATA</t>
  </si>
  <si>
    <t>A.6.</t>
  </si>
  <si>
    <t>JAVNOST RADA I PODIZANJE JAVNE SVIJESTI O VODI</t>
  </si>
  <si>
    <t>A.7.</t>
  </si>
  <si>
    <t xml:space="preserve">OBAVEZE PO MEĐUNARODNIM KONVENCIJAMA I UGOVORIMA </t>
  </si>
  <si>
    <t>A.8.</t>
  </si>
  <si>
    <t>PRIKUPLJANJE  I KONTROLA OBRAČUNA I PLAĆANJA VODNIH NAKNADA</t>
  </si>
  <si>
    <t>A.9.</t>
  </si>
  <si>
    <t>KONSULTANTSKE USLUGE NA REALIZACIJI POSLOVA AGENCIJE</t>
  </si>
  <si>
    <t>UKUPNO A:</t>
  </si>
  <si>
    <t>B.1.</t>
  </si>
  <si>
    <t>ZAŠTITNI VODNI OBJEKTI U VLASNIŠTVU FEDERACIJE BiH</t>
  </si>
  <si>
    <t>B.2.</t>
  </si>
  <si>
    <t>PREVENTIVNE AKTIVNOSTI I RADOVI ODBRANE OD POPLAVA NA POVRŠINSKIM VODAMA I KATEGORIJE</t>
  </si>
  <si>
    <t>UKUPNO B:</t>
  </si>
  <si>
    <t>C.1.</t>
  </si>
  <si>
    <t>IMPLEMENTACIJA PROJEKATA KOJI SE FINANSIRAJU IZ KREDITNIH I DONATORSKIH SREDSTAVA, BUDŽETA FEDERACIJE BiH itd I PREKOGRANIČNA SARADNJA</t>
  </si>
  <si>
    <t>C.2.</t>
  </si>
  <si>
    <t>OSTALI POSLOVI I ZADACI AGENCIJE</t>
  </si>
  <si>
    <t>UKUPNO C:</t>
  </si>
  <si>
    <t>D.1.</t>
  </si>
  <si>
    <t>BRUTO PLATE I TROŠKOVI POSLOVANJA AGENCIJE</t>
  </si>
  <si>
    <t>D.2.</t>
  </si>
  <si>
    <t>OSTALI RASHODI RADA I POSLOVANJA AGENCIJE</t>
  </si>
  <si>
    <t>UKUPNO D:</t>
  </si>
  <si>
    <t>PRENESENE OBAVEZE IZ PRETHODNE GODINE,NAMJENSKA SREDSTVA BUDŽETA FEDERACIJE BIH I NABAVKA STALNIH SREDSTAVA</t>
  </si>
  <si>
    <t>IMPLEMENTACIJA PROJEKATA KOJI SE FINANSIRAJU IZ KREDITNIH I DONATORSKIH SREDSTAVA, BUDŽETA FEDERACIJE BiH itd.</t>
  </si>
  <si>
    <t>E.1.</t>
  </si>
  <si>
    <t>PRENESENI UGOVORENI I NOVI RADOVI KOJI SE FINANSIRAJU IZ VIŠKA PRIHODA NAD RASHODIMA</t>
  </si>
  <si>
    <t>E.2.</t>
  </si>
  <si>
    <t>NAMJENSKA SREDSTVA BUDŽETA FEDERACIJE BiH</t>
  </si>
  <si>
    <t>E.3.</t>
  </si>
  <si>
    <t>NABAVKA STALNIH SREDSTAVA U 2013. GODINI</t>
  </si>
  <si>
    <t>UKUPNO E:</t>
  </si>
  <si>
    <t>A.1.1.</t>
  </si>
  <si>
    <t>Studija integralnog upravljanja vodnim resursima u slivu rijeke Bosne</t>
  </si>
  <si>
    <t>A.1.2.</t>
  </si>
  <si>
    <t>Analiza pritisaka i uticaja, procjena rizika podzemnih voda</t>
  </si>
  <si>
    <t xml:space="preserve">A.1.3. </t>
  </si>
  <si>
    <t>Izrada elaborata određivanja granica vodnog dobra uz vodotoke I kategorije (Krivaja, Klokot, Bosna, Spreča, Unac, Una)</t>
  </si>
  <si>
    <t>A.2.1.</t>
  </si>
  <si>
    <t>Automatski hidrološki monitoring sistem na vodnom području rijeke Save u FBiH</t>
  </si>
  <si>
    <t>A.2.1.1.</t>
  </si>
  <si>
    <t>Tehničko održavanje sistema</t>
  </si>
  <si>
    <t>A.2.1.2.</t>
  </si>
  <si>
    <t>Tehničko unaprijeđenje rada sistema</t>
  </si>
  <si>
    <t>A.2.2.</t>
  </si>
  <si>
    <t>Hidrometrijski radovi</t>
  </si>
  <si>
    <t>A.2.2.1.</t>
  </si>
  <si>
    <t>Hidrometrijska mjerenja za potrebe AVP Sava sa obnovom vodomjernih letvi</t>
  </si>
  <si>
    <t>A.2.2.2.</t>
  </si>
  <si>
    <t xml:space="preserve">Dnevno osmatranje vodostaja -osmatrači </t>
  </si>
  <si>
    <t>A.2.3.</t>
  </si>
  <si>
    <t>Uspostava monitoringa podzemnih voda u podslivu rijeke Bosne, FBiH</t>
  </si>
  <si>
    <t>A.2.4.</t>
  </si>
  <si>
    <t xml:space="preserve">Intervencije po incidentnim zagađenjima </t>
  </si>
  <si>
    <t xml:space="preserve">A.3. </t>
  </si>
  <si>
    <t>A.3.1.</t>
  </si>
  <si>
    <t xml:space="preserve">Održavanje Informacionog sistema voda u Agenciji </t>
  </si>
  <si>
    <t>A.3.2.</t>
  </si>
  <si>
    <t>Dopuna Modela baze podataka ISV-a- MODUL 3- Karakterizacijski modul</t>
  </si>
  <si>
    <t>A.3.3.</t>
  </si>
  <si>
    <t xml:space="preserve">Prikupljanje, sistematizacija i unošenje podataka u ISV - Popuna prostorne baze podataka AVP Sava </t>
  </si>
  <si>
    <t>A.3.4.</t>
  </si>
  <si>
    <t>Licenciranje postojećih softverskih paketa (Windows, Office)</t>
  </si>
  <si>
    <t>A.4.1.</t>
  </si>
  <si>
    <t>Izrada hidrodinamičkog modela i mapa rizika od poplava za poplavna područja na slivu rijeke Une: Bihać i Bosanska Krupa</t>
  </si>
  <si>
    <t>A.4.2.</t>
  </si>
  <si>
    <t>Izrada internog akta prema Pravilniku o ISV-u (detaljan sadržaj ISV-a, način dodjele ovlaštenja za pristup, unos i kontrola kvalitete podataka u ISV-u)</t>
  </si>
  <si>
    <t>A.4.3.</t>
  </si>
  <si>
    <t>Podrška izradi katastra podzemnih voda na teritoriji FBiH- vode namjenjene za piće</t>
  </si>
  <si>
    <t>A.4.4.</t>
  </si>
  <si>
    <t>Izrada hidrodinamičkog modela i mapa rizika od poplava na poplavnom području rijeke Usore FBiH</t>
  </si>
  <si>
    <t>A.6.1.</t>
  </si>
  <si>
    <t>Izdavanje časopisa "Voda i mi"</t>
  </si>
  <si>
    <t>A.6.2.</t>
  </si>
  <si>
    <t>Obilježavanje Svjetskog dana voda</t>
  </si>
  <si>
    <t>A.6.3.</t>
  </si>
  <si>
    <t>Održavanje i razvoj internet portala Agencije, obezbjeđenje hostinga mail resursa, usluge razvoja internet tehnologija</t>
  </si>
  <si>
    <t>A.6.4.</t>
  </si>
  <si>
    <t>Prezentacija projekata i aktivnosti sektora voda u medijima</t>
  </si>
  <si>
    <t>A.6.5.</t>
  </si>
  <si>
    <t xml:space="preserve">Ostali programi podizanja javne svijesti </t>
  </si>
  <si>
    <t xml:space="preserve">A.7. </t>
  </si>
  <si>
    <t>OBAVEZE PO MEĐUNARODNIM KONVENCIJAMA I UGOVORIMA</t>
  </si>
  <si>
    <t>A.7.1.</t>
  </si>
  <si>
    <t>Konvencija o zaštiti rijeke Dunav</t>
  </si>
  <si>
    <t>A.7.2.</t>
  </si>
  <si>
    <t>Okvirni sporazum o slivu rijeke Save</t>
  </si>
  <si>
    <t>A.7.3.</t>
  </si>
  <si>
    <t>Sporazumi, ugovori, konvencije i drugi projekti</t>
  </si>
  <si>
    <t>A.7.4.</t>
  </si>
  <si>
    <t>Otplata investicionih kredita</t>
  </si>
  <si>
    <t xml:space="preserve">A.8. </t>
  </si>
  <si>
    <t>PRIKUPLJANJE I KONTROLA OBRAČUNA I PLAĆANJA VODNIH NAKNADA</t>
  </si>
  <si>
    <t>A.9.1.</t>
  </si>
  <si>
    <t>Priprema podzakonskih akata, programa radova, stručnih mišljenja, elaborata itd)</t>
  </si>
  <si>
    <t>A.9.2.</t>
  </si>
  <si>
    <t>Revizija tehničke dokumentacije</t>
  </si>
  <si>
    <t>A.9.3.</t>
  </si>
  <si>
    <t>Stručni nadzor na realizaciji projekata AVP Sava</t>
  </si>
  <si>
    <t>B.1.1</t>
  </si>
  <si>
    <t>Troškovi pripreme i tekućeg održavanja objekata u vlasništvu FBiH</t>
  </si>
  <si>
    <t>B.1.1.1.</t>
  </si>
  <si>
    <t xml:space="preserve">Tekuće održavanje zaštitnih vodnih objekata na području Srednje Posavine </t>
  </si>
  <si>
    <t>B.1.1.2.</t>
  </si>
  <si>
    <t xml:space="preserve">Tekuće održavanje zaštitnih vodnih objekata na području Odžačke Posavine </t>
  </si>
  <si>
    <t>B.1.1.3.</t>
  </si>
  <si>
    <t>Tekuće održavanje zaštitnog vodnog objekta CS Đurići - Vučilovac na području Brčko distrikta (zajedno sa RS i Brčko distriktom)</t>
  </si>
  <si>
    <t>B.1.1.4.</t>
  </si>
  <si>
    <t>Tehničko osmatranje brana i akumulacija Hazna i Vidara u Gradačcu</t>
  </si>
  <si>
    <t>B.1.1.5.</t>
  </si>
  <si>
    <t>Tehnička zaštita objekata sistema odbrane od poplava</t>
  </si>
  <si>
    <t>B.1.1.6.</t>
  </si>
  <si>
    <t>Ostali troškovi na objektima u vlasništvu FBiH (električna energija, telefon,  i dr..)</t>
  </si>
  <si>
    <t>B.1.1.7.</t>
  </si>
  <si>
    <t>Troškovi odbrane od poplava na područjima koja su u nadležnosti Agencije</t>
  </si>
  <si>
    <t>B.1.1.8.</t>
  </si>
  <si>
    <t>Sanacije i aktivnosti na otklanjanju poslijedica od štetnog djelovanja voda na objektima u vlasništvu FBiH</t>
  </si>
  <si>
    <t>B.1.1.9.</t>
  </si>
  <si>
    <t>Hitne intervencije na objektima u vlasništvu FBiH</t>
  </si>
  <si>
    <t>B.1.2.</t>
  </si>
  <si>
    <t>Troškovi investicionog održavanja objekata u vlasništvu FBiH</t>
  </si>
  <si>
    <t>B.1.2.1.</t>
  </si>
  <si>
    <t>B.1.2.2.</t>
  </si>
  <si>
    <t>Rekonstrukcija savskog odbrambenog nasipa na poplavnom području Odžačka Posavina, dionioca Prud-gravitacioni ispust (km 0+000 do km 3+000)</t>
  </si>
  <si>
    <t>B.1.2.3.</t>
  </si>
  <si>
    <t>Remont  pumpi u CS Zorice I (P1) i CS Zorice II (P1), opština Odžak</t>
  </si>
  <si>
    <t>B.1.2.4.</t>
  </si>
  <si>
    <t>Izrada projektne dokumentacije za sanaciju GOK-a i DOK-a, opština Odžak</t>
  </si>
  <si>
    <t>B.1.2.5.</t>
  </si>
  <si>
    <t>Novelacija projektne dokumentacije rekonstrukcije savskog odbrambenog nasipa na potezu Kopanice-Vidovice, opština Orašje</t>
  </si>
  <si>
    <t>B.1.2.6.</t>
  </si>
  <si>
    <t>Deminiranje dijela savskog odbrambenog nasipa na lokalitetu Vidovice, opština Orašje (zajedno sa ITF-om)</t>
  </si>
  <si>
    <t>B.1.2.7.</t>
  </si>
  <si>
    <t>Geološko-geotehnička opservacija sa istražnim radovima zaštitnih vodnih objekata na području Posavskog kantona za izradu prijedloga stabilizacionih radova</t>
  </si>
  <si>
    <t>B.1.2.8.</t>
  </si>
  <si>
    <t>Izrada grube rešetke na CS Đurići</t>
  </si>
  <si>
    <t>B.1.2.9.</t>
  </si>
  <si>
    <t>Sanacija dovodnih i odvodnog kanala na CS Tolisa</t>
  </si>
  <si>
    <t>B.1.2.10.</t>
  </si>
  <si>
    <t>Sanacija obale rijeke Save u cilju zaštite odbrambenih nasipa, opština Domaljevac-Šamac</t>
  </si>
  <si>
    <t>B.1.2.11.</t>
  </si>
  <si>
    <t>Osiguranje ruševnih obala rijeke Bosne - izgradnja napera, opština Odžak</t>
  </si>
  <si>
    <t>B.1.2.12.</t>
  </si>
  <si>
    <t>Aktivnosti na izgradnji COP-a Orašje</t>
  </si>
  <si>
    <t>B.1.2.13.</t>
  </si>
  <si>
    <t>Sanacija parapetnog AB zida u dužini 70 m, opština Domaljevac</t>
  </si>
  <si>
    <t>B.1.2.14.</t>
  </si>
  <si>
    <t>Izrada rampi (brklji) na nasipima, Srednja Posavina</t>
  </si>
  <si>
    <t>B.1.2.15.</t>
  </si>
  <si>
    <t>Ispitivanje funkcionalnosti crpnih agregata na CS Svilaj i Cs Zorice za vrijeme njihovog pogona</t>
  </si>
  <si>
    <t>B.1.2.16.</t>
  </si>
  <si>
    <t>Sanaciji čuvarske kuće Tolisa</t>
  </si>
  <si>
    <t xml:space="preserve">Opremanje čuvarskih kuća u vlasništvu Federacije BiH </t>
  </si>
  <si>
    <t xml:space="preserve">B.2. </t>
  </si>
  <si>
    <t>B.2.1.</t>
  </si>
  <si>
    <t>Izrada projektne dokumentacije</t>
  </si>
  <si>
    <t>B.2.1.1.</t>
  </si>
  <si>
    <t>Idejni projekat uređenja korita rijeke Spreče (sa AVORS Save)</t>
  </si>
  <si>
    <t>B.2.1.2.</t>
  </si>
  <si>
    <t>Glavni projekat uređenja korita rijeke Bosne na ušću Ljubinje, Vogošća</t>
  </si>
  <si>
    <t>B.2.1.3.</t>
  </si>
  <si>
    <t xml:space="preserve">Glavni projekat uređenja korita rijeke Bosne od mosta u Svrakama do Malešićkog mosta </t>
  </si>
  <si>
    <t>B.2.1.4.</t>
  </si>
  <si>
    <t>Glavni projekat obaloutvrde na lijevoj obali Drine od ušća Kosove do ušća Koline, Foča-  Ustikolina</t>
  </si>
  <si>
    <t>B.2.1.5.</t>
  </si>
  <si>
    <t>Izrada elaborata za radove na obezbjeđenju proticajnih profila na vodotocima I kategorije</t>
  </si>
  <si>
    <t>B.2.1.6.</t>
  </si>
  <si>
    <t>B.2.1.7.</t>
  </si>
  <si>
    <t>B.2.2.</t>
  </si>
  <si>
    <t>Preventivni radovi na odbrani od poplava</t>
  </si>
  <si>
    <t>B.2.2.1.</t>
  </si>
  <si>
    <t>Uređenje korita rijeke Usore,poduzetnička zona Žabljak, opština Usora</t>
  </si>
  <si>
    <t>B.2.2.2.</t>
  </si>
  <si>
    <t>Zaštita obale na rijeci Sani, naselja Donji Dubočani i Zgon, opština Ključ</t>
  </si>
  <si>
    <t>B.2.2.3.</t>
  </si>
  <si>
    <t>Izgradnja obaloutvrde na lijevoj obali rijeke Drine, uzvodno od ušća Koline</t>
  </si>
  <si>
    <t>B.2.2.4.</t>
  </si>
  <si>
    <t>Uređenje korita rijeke Vrbas uzvodno od stacionaže km 0+252 , Gornji Vakuf</t>
  </si>
  <si>
    <t>B.2.2.5.</t>
  </si>
  <si>
    <t>Uređenje korita rijeke Vrbas u naseljima Voljevac i Boljkovac, Gornji Vakuf</t>
  </si>
  <si>
    <t>B.2.2.6.</t>
  </si>
  <si>
    <t>Uređenje desne obale rijeke Une u gradskoj zoni, Bihać</t>
  </si>
  <si>
    <t>B.2.2.7.</t>
  </si>
  <si>
    <t>Izgradnja obaloutvrde u Begovom Hanu (dužine 250 m), Žepče</t>
  </si>
  <si>
    <t>B.2.2.8.</t>
  </si>
  <si>
    <t>B.2.2.9.</t>
  </si>
  <si>
    <t>Zaštita lijeve obale rijeke Klokot, Bihać</t>
  </si>
  <si>
    <t>B.2.2.10.</t>
  </si>
  <si>
    <t>Zaštita od poplava rijeke Une naselja Drenova Glavica, Bosanska Krupa</t>
  </si>
  <si>
    <t>B.2.2.11.</t>
  </si>
  <si>
    <t>Uređenje korita rijeke Željeznice uzvodno od Ratnog mosta u MZ Butmir prema naselju Vojkovići</t>
  </si>
  <si>
    <t>B.2.2.12.</t>
  </si>
  <si>
    <t>Uređenje lijeve obale rijeke Bosne u Visokom, km 0+096 - 0+160  (zaštita kolektora)</t>
  </si>
  <si>
    <t>B.2.2.13.</t>
  </si>
  <si>
    <t>Odstranjivanje  naplavina iz rijeke Bosne uzvodno od betonskog mosta u Visokom</t>
  </si>
  <si>
    <t>B.2.2.14.</t>
  </si>
  <si>
    <t>Odstranjivanje naplavina u cilju povećanja proticajnog profila korita rijeke Bosne od Rajlovačkog mosta do Malešićkog mosta</t>
  </si>
  <si>
    <t>B.2.2.15.</t>
  </si>
  <si>
    <t>Uređenje korita rijeke Spreče nizvodno od stacionaže 1+800 (uz učešće kantona 50%), opština Lukavac</t>
  </si>
  <si>
    <t>B.2.2.16.</t>
  </si>
  <si>
    <t>Uređenje korita rijeke Spreče u MZ Klokotnica, lokalitet Samarić, Doboj-Istok</t>
  </si>
  <si>
    <t>B.2.2.17.</t>
  </si>
  <si>
    <t>Uređenje korita rijeke Spreče , Gračanica</t>
  </si>
  <si>
    <t>B.2.2.18.</t>
  </si>
  <si>
    <t>Obezbjeđenje proticajnog profila korita rijeke Spreče na području FBiH</t>
  </si>
  <si>
    <t>B.2.2.19.</t>
  </si>
  <si>
    <t>Uređenje Usore u naselju Kaloševići, Tešanj</t>
  </si>
  <si>
    <t>B.2.2.20.</t>
  </si>
  <si>
    <t>Uređenje korita rijeke Bosne uzvodno od mosta Alije Izedbegovića, Kakanj</t>
  </si>
  <si>
    <t>B.2.2.21.</t>
  </si>
  <si>
    <t>Čišćenje korita rijeke Bosne na ušću Babine rijeke, Zenica</t>
  </si>
  <si>
    <t>B.2.2.22.</t>
  </si>
  <si>
    <t>B.2.2.23.</t>
  </si>
  <si>
    <t>Izgradnja obaloutvrde na desnoj obali rijeke Bosne na dionici u Starom gradu, Maglaj</t>
  </si>
  <si>
    <t>B.2.2.24.</t>
  </si>
  <si>
    <t>Sanacija obala rijeke Krivaje, opština Olovo</t>
  </si>
  <si>
    <t>B.2.2.25.</t>
  </si>
  <si>
    <t>B.2.2.26.</t>
  </si>
  <si>
    <t>Povećanje proticajnog profila i zaštita obale rijeke Sanice u naselju Donji Budelj i Biljansko Polje, Ključ MZ Biljani</t>
  </si>
  <si>
    <t>B.2.2.27.</t>
  </si>
  <si>
    <t>Čišćenje korita rijeke Željeznice u naselju Otes, Ilidža</t>
  </si>
  <si>
    <t>B.2.2.28.</t>
  </si>
  <si>
    <t>Zaštita obale rijeke Une u naselju Srbljani, opština Bihać</t>
  </si>
  <si>
    <t>B.2.2.29.</t>
  </si>
  <si>
    <t>B.2.2.30.</t>
  </si>
  <si>
    <t>Čišćenje i uređenje korita rijeke Bosne na ušću rijeke Misoče, opština Ilijaš</t>
  </si>
  <si>
    <t>B.2.2.31.</t>
  </si>
  <si>
    <t>Održavanje zaštitnih vodoprivrednih objekata</t>
  </si>
  <si>
    <t>B.2.2.32.</t>
  </si>
  <si>
    <t>Sanacije i aktivnosti na otklanjanju poslijedica od štetnog djelovanja voda na vodotocima I kategorije</t>
  </si>
  <si>
    <t>B.2.2.33.</t>
  </si>
  <si>
    <t>Hitne intervencije</t>
  </si>
  <si>
    <t>B.2.2.34.</t>
  </si>
  <si>
    <t>B.2.2.35.</t>
  </si>
  <si>
    <t>B.2.2.36.</t>
  </si>
  <si>
    <t>B.2.2.37.</t>
  </si>
  <si>
    <t>Uređenje lijeve obale rijeke Bosne na lokalitetu Kosova, općina Maglaj</t>
  </si>
  <si>
    <t>B.2.2.38.</t>
  </si>
  <si>
    <t>B.2.2.39.</t>
  </si>
  <si>
    <t>B.2.2.40.</t>
  </si>
  <si>
    <t>Uređenje korita rijeke Bosne na ušću Vogošće</t>
  </si>
  <si>
    <t>B.2.2.41.</t>
  </si>
  <si>
    <t>DRUGI POSLOVI I ZADACI U NADLEŽNOSTI AGENCIJE</t>
  </si>
  <si>
    <t>IMPLEMENTACIJA PROJEKATA KOJI SE FINANSIRAJU IZ KREDITNIH I DONATORSKIH SREDSTAVA, BUDŽETA FBiH i DR.</t>
  </si>
  <si>
    <t>C.1.1.</t>
  </si>
  <si>
    <t>Plan upravljanja vodama na slivu rijeke Save- IPA 2011</t>
  </si>
  <si>
    <t>C.1.2.</t>
  </si>
  <si>
    <t>Regulacija rijeke Bosne u Sarajevskom polju- IPA 2011</t>
  </si>
  <si>
    <t>C.1.3.</t>
  </si>
  <si>
    <t>Plan upravljanja vodama na slivu rijeke Drine - WB IDA</t>
  </si>
  <si>
    <t>C.1.4.</t>
  </si>
  <si>
    <t xml:space="preserve">Glavni projekat uređenja vodotoka u BP kantonu - učešće u realizaciji projekta SB </t>
  </si>
  <si>
    <t>C.1.5.</t>
  </si>
  <si>
    <t>Ostali projekti koji se implementiraju iz kreditnih i donatorskih sredstava</t>
  </si>
  <si>
    <t xml:space="preserve">C.2. </t>
  </si>
  <si>
    <t xml:space="preserve">OSTALI POSLOVI I ZADACI AGENCIJE </t>
  </si>
  <si>
    <t>C.2.1.</t>
  </si>
  <si>
    <t>Naučno istraživački projekti iz sektora voda</t>
  </si>
  <si>
    <t>C.2.2.</t>
  </si>
  <si>
    <t>Stipendiranje studenata</t>
  </si>
  <si>
    <t>C.2.3.</t>
  </si>
  <si>
    <t>Stručno usavršavanje zaposlenika (školovanje, seminari, studijska putovanja i dr.)</t>
  </si>
  <si>
    <t>D.1.1.</t>
  </si>
  <si>
    <t>Troškovi rada i poslovanja središta Agencije</t>
  </si>
  <si>
    <t>D.1.1.1.</t>
  </si>
  <si>
    <t xml:space="preserve">Bruto plate i naknade plate </t>
  </si>
  <si>
    <t>D.1.1.2.</t>
  </si>
  <si>
    <t>Troškovi poslovanja</t>
  </si>
  <si>
    <t>D.1.2.</t>
  </si>
  <si>
    <t>Troškovi rada vodoprivredne laboratorije</t>
  </si>
  <si>
    <t>D.1.2.1.</t>
  </si>
  <si>
    <t>D.1.2.2.</t>
  </si>
  <si>
    <t>D.1.3.</t>
  </si>
  <si>
    <t>Troškovi rada područnih ureda Agencije</t>
  </si>
  <si>
    <t>D.1.3.1.</t>
  </si>
  <si>
    <t>D.1.3.2.</t>
  </si>
  <si>
    <t>OSTALI TROŠKOVI RADA I POSLOVANJA AGENCIJE</t>
  </si>
  <si>
    <t>D.2.1.</t>
  </si>
  <si>
    <t>Amortizacija stalnih sredstava</t>
  </si>
  <si>
    <t>D.2.2.</t>
  </si>
  <si>
    <t>Naknade i troškovi rada Upravnog i Nadzornog odbora</t>
  </si>
  <si>
    <t>D.2.3.</t>
  </si>
  <si>
    <t>Troškovi platnog prometa i provizije banaka</t>
  </si>
  <si>
    <t>D.2.4.</t>
  </si>
  <si>
    <t>Oglašavanje tenderske dokumentacije</t>
  </si>
  <si>
    <t>D.2.5.</t>
  </si>
  <si>
    <t>Ostali rashodi (rashodovanje, otpisi isl)</t>
  </si>
  <si>
    <t>PRENESENE OBAVEZE I RADOVI IZ PRETHODNE GODINE, USMJERAVANJE NAMJENSKIH SREDSTAVA BUDŽETA FEDERACIJE BIH I NABAVKA STALNIH SREDSTAVA</t>
  </si>
  <si>
    <t xml:space="preserve">                                    PREDSJEDNIK</t>
  </si>
  <si>
    <t xml:space="preserve">        UPRAVNOG ODBORA</t>
  </si>
  <si>
    <t xml:space="preserve">      Slavko Stjepić, dipl.inž.arh.</t>
  </si>
  <si>
    <t>E.1.2.</t>
  </si>
  <si>
    <t>Glavni projekat uređenje korita rijeke Bosne nizvodno od  Nemile, općina Zenica</t>
  </si>
  <si>
    <t>Glavni projekat uređenja desne obake rijeke Vrbas na lokalitetu Lučna, općina Jajce</t>
  </si>
  <si>
    <t>B.2.1.8.</t>
  </si>
  <si>
    <t>Glavni projekat uređenja desne obale rijeke Une u gradskoj zoni Bihaća</t>
  </si>
  <si>
    <t>B.2.1.9.</t>
  </si>
  <si>
    <t>Glavni projekat uređenja lijeve obale rijeke Bosne na likalitetu Ljubnići, općina Ilijaš</t>
  </si>
  <si>
    <t>Uređenje obala rijeke Bosne u Zavidovićima</t>
  </si>
  <si>
    <t>E.1.1.</t>
  </si>
  <si>
    <t>E.1.1.1.</t>
  </si>
  <si>
    <t>E.1.1.2.</t>
  </si>
  <si>
    <t>E.1.1.3.</t>
  </si>
  <si>
    <t>E.1.1.4.</t>
  </si>
  <si>
    <t>E.1.1.5.</t>
  </si>
  <si>
    <t>E.1.1.6.</t>
  </si>
  <si>
    <t>E.1.1.7.</t>
  </si>
  <si>
    <t>E.1.1.8.</t>
  </si>
  <si>
    <t>E.1.1.9.</t>
  </si>
  <si>
    <t>E.1.1.10.</t>
  </si>
  <si>
    <t>E.1.1.11.</t>
  </si>
  <si>
    <t>E.1.1.12.</t>
  </si>
  <si>
    <t>E.1.1.13.</t>
  </si>
  <si>
    <t>E.1.1.14.</t>
  </si>
  <si>
    <t>E.1.1.15.</t>
  </si>
  <si>
    <t>E.1.1.16.</t>
  </si>
  <si>
    <t>E.1.1.17.</t>
  </si>
  <si>
    <t>E.1.1.18.</t>
  </si>
  <si>
    <t>E.1.1.19.</t>
  </si>
  <si>
    <t>E.1.1.20.</t>
  </si>
  <si>
    <t>E.1.1.21.</t>
  </si>
  <si>
    <t>E.1.1.22.</t>
  </si>
  <si>
    <t>E.1.1.23.</t>
  </si>
  <si>
    <t>E.1.1.24.</t>
  </si>
  <si>
    <t>E.1.1.25.</t>
  </si>
  <si>
    <t>E.1.1.26.</t>
  </si>
  <si>
    <t>E.1.1.27.</t>
  </si>
  <si>
    <t>E.1.1.28.</t>
  </si>
  <si>
    <t>E.1.1.29.</t>
  </si>
  <si>
    <t>E.1.1.30.</t>
  </si>
  <si>
    <t>E.1.1.31.</t>
  </si>
  <si>
    <t>E.1.2.1.</t>
  </si>
  <si>
    <t>E.1.2.2.</t>
  </si>
  <si>
    <t>E.1.2.3.</t>
  </si>
  <si>
    <t>E.1.2.4.</t>
  </si>
  <si>
    <t>E.1.2.5.</t>
  </si>
  <si>
    <t>E.2.1.</t>
  </si>
  <si>
    <t>E.2.2.</t>
  </si>
  <si>
    <t xml:space="preserve">E.3.1. </t>
  </si>
  <si>
    <t>E.3.1.1.</t>
  </si>
  <si>
    <t>E.3.2.</t>
  </si>
  <si>
    <t>E.3.2.1.</t>
  </si>
  <si>
    <t>E.3.2.2.</t>
  </si>
  <si>
    <t>E.3.2.3.</t>
  </si>
  <si>
    <t>E.3.2.4.</t>
  </si>
  <si>
    <t>E.3.2.5.</t>
  </si>
  <si>
    <t>E.3.2.6.</t>
  </si>
  <si>
    <t>E.3.2.7.</t>
  </si>
  <si>
    <t>E.3.2.8.</t>
  </si>
  <si>
    <t>NABAVKA STALNIH SREDSTAVA U 2013.GODINI</t>
  </si>
  <si>
    <t>Nabavka laboratorijske opreme</t>
  </si>
  <si>
    <t>Nabavka automatskih vodomjernih stanica</t>
  </si>
  <si>
    <t>Nabavka računarske opreme</t>
  </si>
  <si>
    <t>Nabavka transportnih sredstava - vozila</t>
  </si>
  <si>
    <t>Nabavka kancelarijskog namještaja</t>
  </si>
  <si>
    <t>Opravka krova objekta Laboratorije za vode u Butilama</t>
  </si>
  <si>
    <t>Nabavka ostalih stalnih sredstava</t>
  </si>
  <si>
    <t>PRENESENI UGOVORENI RADOVI I USLUGE IZ PLANA I FINANSIJSKOG PLANA ZA 2012. GODINU</t>
  </si>
  <si>
    <t>Analiza pritisaka i uticaja procjene rizika na karakterističnim tijelima podzemnih voda (A.1.2.)</t>
  </si>
  <si>
    <t>Analiza pritisaka i uticaja procjene rizika na karakterističnim tijelima podzemnih voda podsliva rijeke Bosne (A.1.2.)</t>
  </si>
  <si>
    <t>Izrada metodologije za izradu mapa rizika i mapa opasnosti od poplava na vodotocima I kategorije (A.1.5.)</t>
  </si>
  <si>
    <t>Prikupljanje, sistematizacija i unošenje podataka u ISV za slivove rijeka Una, Korana i Glina (A.3.3.)</t>
  </si>
  <si>
    <t>Izrada Elaborata uticaja izgradnje luke u Orašju na zaštitne vodne objekte (A.4.5.)</t>
  </si>
  <si>
    <t>Revizija Glavnog projekta uređenja korita rijeke Vrbas u Gornjem Vakufu/Uskoplju (A.9.2.)</t>
  </si>
  <si>
    <t xml:space="preserve">Revizija Glavnog projekta regulacije rijeke Vrbas u dužini od 1000 m na lokaciji Pavić Polje u općini Gornji Vakuf/Uskoplje (A.9.2.) </t>
  </si>
  <si>
    <t>Revizija Glavnog projekta uređenja korita rijeke Bosne na ušću rijeka Gostović i Krivaje (A.9.2.)</t>
  </si>
  <si>
    <t>Nadzor nad izvođenjem radova uređenja korita rijeke Bosne u Vogošći (A.9.3.)</t>
  </si>
  <si>
    <t xml:space="preserve">Nadzor nad izvođenjem radova uređenja rijeke Vrbas od km 0+152,40 do km 0+273,30 na području općine Gornji Vakuf/Uskoplje (A.9.2.) </t>
  </si>
  <si>
    <t>Nadzor nad izvođenjem radova izgradnje nasipa na kritičnim dionicama na rijeci Željeznici u naselju Otes, Ilidža (A.9.3.)</t>
  </si>
  <si>
    <t>Nadzor nad izvođenjem radova čišćenja rijeke Željeznice od Ratnog mosta do ušća u rijeku Bosnu (A.9.3.)</t>
  </si>
  <si>
    <t>Sanacija crpne stanice Tolisa, Orašje (B.1.2.2.)</t>
  </si>
  <si>
    <t>Nadzor nad izvođenjem radova na sanaciji crpne stanice Tolisa  (B.1.2.2.)</t>
  </si>
  <si>
    <t>Izrada Glavnog projekta rekonstrukcije savskog nasipa  dionica Svilaj – Kadar u općini Odžak dionica km 22+272 do km 27+117 (B.1.2.3.)</t>
  </si>
  <si>
    <t>Izrada Glavnog projekta regulacije rijeke Vrbas u dužini od 1000 m u naselju Pajić Polje, općina Gornji Vakuf-Uskoplje (B.2.1.1.)</t>
  </si>
  <si>
    <t>Idejni projekat uređenje korita rijeke Spreče od entitetske granice do Lukavca (B.2.1.2.)</t>
  </si>
  <si>
    <t>Izrada Glavnog projekta uređenja rijeke Bosne u Nemili, općina Zenica (B.2.1.4.)</t>
  </si>
  <si>
    <t>Glavni projekat uređenja korita rijeke Bosne na ušću rijeke Gostović i Krivaju,općina Zavidovići (B.2.1.5.)</t>
  </si>
  <si>
    <t xml:space="preserve">Izrada Idejnog i Glavnog projekta uređenja korita rijeke Spreče od ušća Jale do koksarinog mosta u Lukavcu (B.2.1.7.) </t>
  </si>
  <si>
    <t>Glavni projekat uređenja rijeke Sane nizvodno od gradskog mosta u Sanskom Mostu (B.2.1.8.)</t>
  </si>
  <si>
    <t>Izrada Glavnog projekta uređenja rijeke Bosne u naselju Svrake, općina Vogošća (B.2.1.9.)</t>
  </si>
  <si>
    <t>Uređenje korita rijeke Bosne u Vogošći (B.2.2.19.)</t>
  </si>
  <si>
    <t>Izrada Glavnog projekta uređenja lijeve obale rijeke Bosne u Kaknju (B.2.2.23.4.)</t>
  </si>
  <si>
    <t>Izrada Glavnog projekta uređenja rijeke Bosne u Kaknju (B.2.2.23.4.)</t>
  </si>
  <si>
    <t>Sanacija obala rijeke Sane, lolalitet Alina Luka u Ključu (B.2.2.25.)</t>
  </si>
  <si>
    <t>Izgradnja nasipa na kritičnim lokacijama na rijeci Željeznici u naselju Otes, općina Ilidža (B.2.2.27.)</t>
  </si>
  <si>
    <t>Čišćenje korita rijeke Željeznice od nanosa i rastinja na regulisanom dijelu vodotoka, općina Ilidža (B.2.2.28.)</t>
  </si>
  <si>
    <t>Uređenje korita rijeke Bosne u Sarajevskom polju ( E.1.25.)</t>
  </si>
  <si>
    <t>Ostali preneseni ugovoreni radovi i usluge</t>
  </si>
  <si>
    <t xml:space="preserve">NOVI PROJEKTI KOJI SE FINANSIRAJU IZ VIŠKA PRIHODA NAD RASHODIMA </t>
  </si>
  <si>
    <t>Regulacija rijeke Bosne u Zenici – lokalitet Lukovo Polje</t>
  </si>
  <si>
    <t>Regulacija lijeve obale rijeke Bosne nizvodno od regulisanog dijela u Zavidovićima</t>
  </si>
  <si>
    <t>Uređenje rijeke Klokot u zoni izvorišta u općini Bihać</t>
  </si>
  <si>
    <t>Izgradnja napera na rijeci Bosni, lokalitet „Struke II“</t>
  </si>
  <si>
    <t>Izrada Glavnog projekta uređenja ruševne obale rijeke Save u Srednjoj Posavini</t>
  </si>
  <si>
    <t>Uređenje korita rijeke Bosne u Sarajevskom polju (E.2.1.)</t>
  </si>
  <si>
    <t>Rad Savjetodavnog vijeća vodnog područja rijeke Save, Sarajevo (E.2.2.)</t>
  </si>
  <si>
    <t xml:space="preserve">NABAVKA STALNIH SREDSTAVA </t>
  </si>
  <si>
    <t>PRENESENI UGOVORI ZA NABAVKU STALNIH SRDSTAVA</t>
  </si>
  <si>
    <t>Nabavka putničkog motornog vozila (E.3.2.4.)</t>
  </si>
  <si>
    <t xml:space="preserve">Uređenje desne obale Plive u gradskoj zoni, opština Jajce </t>
  </si>
  <si>
    <t>E.1.1.32.</t>
  </si>
  <si>
    <t>E.1.1.33.</t>
  </si>
  <si>
    <t>Zaštita od erozije desne obale rijeke Sane, naselje Tomina, Sanski Most</t>
  </si>
  <si>
    <t>Troškovi nastali po sudskim izvršenjima po sudskim sporovima vođenim u prethodnim godinama</t>
  </si>
  <si>
    <t>A.1.4.</t>
  </si>
  <si>
    <t>Izrada podloga  (DMR) za hidrodinamičke modele vodotoka I kategorije</t>
  </si>
  <si>
    <t>Radovi na sanaciji građevinskog dijela objekta CS Tolisa, opština Orašje</t>
  </si>
  <si>
    <t>Odstranjivanje naplavina nizvodno od mosta za Cvilin na rijeci Drini , Ustikolina</t>
  </si>
  <si>
    <t>Regulacija rijeke Željeznice u naselju Godinja, opština Trnovo</t>
  </si>
  <si>
    <t>Sanacija obale rijeke Vrbas nizvodno od ušća rijeke Veseočice , opština Bugojno</t>
  </si>
  <si>
    <t>Uređenje korita rijeke Vrbas  od km 0+152,40 do 0+273,30 u općini Gornji Vakuf-Uskoplje (B.2.2.29.)</t>
  </si>
  <si>
    <t>Sanacija ruševnih obala rijeke Tinje na 6 lokacija u Srebreniku</t>
  </si>
  <si>
    <t>Uređenje desne obale  rijeke Vrbas,  lokalitet Lučani, općina  Jajce</t>
  </si>
  <si>
    <t xml:space="preserve">Uređenje korita rijeke Spreče, lokalitet Naplavci, opština Doboj Istok </t>
  </si>
  <si>
    <t>B.1.2.18.</t>
  </si>
  <si>
    <t>B.1.2.17.</t>
  </si>
  <si>
    <t>Sanacija lijeve obale rijeke Bosne u općini Odžak</t>
  </si>
  <si>
    <t xml:space="preserve">Na osnovu člana 160. stav 1. Zakona o vodama ("Službene novine Federacije BiH",broj: 70/06) i člana 31. stav. 2. alineja 2. Statuta „Agencije za vodno područje rijeke Save” Sarajevo, Upravni odbor "Agencije za vodno područje rijeke Save" Sarajevo na 12. sjednici održanoj  25. 07.2013. godine,  donio je </t>
  </si>
  <si>
    <t>B.1.2.19.</t>
  </si>
  <si>
    <t>Sanacija i rekonstrukcija odvodnog kanala na ustavi Starača u Crnjaku, Odžačka Posavina</t>
  </si>
  <si>
    <t>A.2.1.3.</t>
  </si>
  <si>
    <t>Nabavka i ugradnja automatske vodomjerne stanice na rijeci Miljacki kod objekta Vodoprivrede sa dvostranim led panelom za prikaz podataka</t>
  </si>
  <si>
    <t>Uređenje i čišćenje  korita rijeke Usore na dionici od Jelaha do Mrkotića u općini Tešanj</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</si>
</sst>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charset val="238"/>
    </font>
    <font>
      <sz val="9"/>
      <name val="Tahoma"/>
      <family val="2"/>
      <charset val="238"/>
    </font>
    <font>
      <sz val="9"/>
      <name val="Arial"/>
      <family val="2"/>
      <charset val="238"/>
    </font>
    <font>
      <b/>
      <sz val="12"/>
      <name val="Tahoma"/>
      <family val="2"/>
      <charset val="238"/>
    </font>
    <font>
      <b/>
      <sz val="9"/>
      <name val="Tahoma"/>
      <family val="2"/>
    </font>
    <font>
      <b/>
      <sz val="10"/>
      <name val="Tahoma"/>
      <family val="2"/>
      <charset val="238"/>
    </font>
    <font>
      <sz val="12"/>
      <name val="Tahoma"/>
      <family val="2"/>
      <charset val="238"/>
    </font>
    <font>
      <sz val="9"/>
      <name val="Arial"/>
      <family val="2"/>
      <charset val="238"/>
    </font>
    <font>
      <sz val="8"/>
      <name val="Tahoma"/>
      <family val="2"/>
      <charset val="238"/>
    </font>
    <font>
      <sz val="10"/>
      <name val="Tahoma"/>
      <family val="2"/>
      <charset val="238"/>
    </font>
    <font>
      <b/>
      <sz val="9"/>
      <name val="Tahoma"/>
      <family val="2"/>
      <charset val="238"/>
    </font>
    <font>
      <b/>
      <sz val="9"/>
      <name val="Arial"/>
      <family val="2"/>
      <charset val="238"/>
    </font>
    <font>
      <b/>
      <u/>
      <sz val="10"/>
      <name val="Tahoma"/>
      <family val="2"/>
    </font>
    <font>
      <b/>
      <sz val="10"/>
      <name val="Arial"/>
      <family val="2"/>
      <charset val="238"/>
    </font>
    <font>
      <sz val="10"/>
      <name val="Arial"/>
      <family val="2"/>
      <charset val="238"/>
    </font>
  </fonts>
  <fills count="4">
    <fill>
      <patternFill patternType="none"/>
    </fill>
    <fill>
      <patternFill patternType="gray125"/>
    </fill>
    <fill>
      <patternFill patternType="solid">
        <fgColor rgb="FFCCEC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60">
    <xf numFmtId="0" fontId="0" fillId="0" borderId="0" xfId="0"/>
    <xf numFmtId="0" fontId="1" fillId="0" borderId="0" xfId="0" applyNumberFormat="1" applyFont="1" applyAlignment="1">
      <alignment vertical="center" wrapText="1"/>
    </xf>
    <xf numFmtId="4" fontId="1" fillId="0" borderId="0" xfId="0" applyNumberFormat="1" applyFont="1" applyAlignment="1">
      <alignment wrapText="1"/>
    </xf>
    <xf numFmtId="4" fontId="4" fillId="0" borderId="0" xfId="0" applyNumberFormat="1" applyFont="1" applyAlignment="1">
      <alignment wrapText="1"/>
    </xf>
    <xf numFmtId="0" fontId="5" fillId="0" borderId="0" xfId="0" applyNumberFormat="1" applyFont="1" applyAlignment="1">
      <alignment horizontal="center" vertical="center" wrapText="1"/>
    </xf>
    <xf numFmtId="0" fontId="1" fillId="0" borderId="0" xfId="0" applyNumberFormat="1" applyFont="1" applyAlignment="1">
      <alignment horizontal="center" vertical="center" wrapText="1"/>
    </xf>
    <xf numFmtId="0" fontId="8" fillId="0" borderId="0" xfId="0" applyNumberFormat="1" applyFont="1" applyAlignment="1">
      <alignment vertical="center" wrapText="1"/>
    </xf>
    <xf numFmtId="4" fontId="8" fillId="0" borderId="0" xfId="0" applyNumberFormat="1" applyFont="1" applyAlignment="1">
      <alignment wrapText="1"/>
    </xf>
    <xf numFmtId="0" fontId="5" fillId="0" borderId="0" xfId="0" applyNumberFormat="1" applyFont="1" applyAlignment="1">
      <alignment vertical="center" wrapText="1"/>
    </xf>
    <xf numFmtId="0" fontId="10" fillId="0" borderId="0" xfId="0" applyNumberFormat="1" applyFont="1" applyAlignment="1">
      <alignment vertical="center" wrapText="1"/>
    </xf>
    <xf numFmtId="4" fontId="10" fillId="0" borderId="0" xfId="0" applyNumberFormat="1" applyFont="1" applyAlignment="1">
      <alignment wrapText="1"/>
    </xf>
    <xf numFmtId="0" fontId="10"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10" fillId="0" borderId="2"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3" fontId="5" fillId="0" borderId="2" xfId="0" applyNumberFormat="1" applyFont="1" applyBorder="1" applyAlignment="1">
      <alignment horizontal="center" wrapText="1"/>
    </xf>
    <xf numFmtId="0" fontId="5" fillId="0" borderId="4" xfId="0" applyNumberFormat="1" applyFont="1" applyBorder="1" applyAlignment="1">
      <alignment wrapText="1"/>
    </xf>
    <xf numFmtId="0" fontId="9" fillId="0" borderId="2" xfId="0" applyNumberFormat="1" applyFont="1" applyBorder="1" applyAlignment="1">
      <alignment horizontal="center" vertical="center" wrapText="1"/>
    </xf>
    <xf numFmtId="0" fontId="9" fillId="0" borderId="4" xfId="0" applyNumberFormat="1" applyFont="1" applyBorder="1" applyAlignment="1">
      <alignment wrapText="1"/>
    </xf>
    <xf numFmtId="0" fontId="5" fillId="0" borderId="2" xfId="0" applyNumberFormat="1" applyFont="1" applyBorder="1" applyAlignment="1">
      <alignment wrapText="1"/>
    </xf>
    <xf numFmtId="4" fontId="10" fillId="0" borderId="2" xfId="0" applyNumberFormat="1" applyFont="1" applyBorder="1" applyAlignment="1">
      <alignment horizontal="right" wrapText="1"/>
    </xf>
    <xf numFmtId="4" fontId="1" fillId="0" borderId="2" xfId="0" applyNumberFormat="1" applyFont="1" applyBorder="1" applyAlignment="1">
      <alignment horizontal="right" wrapText="1"/>
    </xf>
    <xf numFmtId="0" fontId="0" fillId="0" borderId="6" xfId="0" applyBorder="1" applyAlignment="1">
      <alignment wrapText="1"/>
    </xf>
    <xf numFmtId="4" fontId="0" fillId="0" borderId="6" xfId="0" applyNumberFormat="1" applyBorder="1" applyAlignment="1">
      <alignment wrapText="1"/>
    </xf>
    <xf numFmtId="0" fontId="12" fillId="0" borderId="0" xfId="0" applyFont="1" applyBorder="1" applyAlignment="1">
      <alignment vertical="center" wrapText="1"/>
    </xf>
    <xf numFmtId="0" fontId="12" fillId="0" borderId="0" xfId="0" applyFont="1" applyBorder="1" applyAlignment="1">
      <alignment horizontal="left" vertical="center" wrapText="1"/>
    </xf>
    <xf numFmtId="4" fontId="1" fillId="0" borderId="0" xfId="0" applyNumberFormat="1" applyFont="1" applyAlignment="1">
      <alignment vertical="center" wrapText="1"/>
    </xf>
    <xf numFmtId="0" fontId="10" fillId="2" borderId="2" xfId="0" applyFont="1" applyFill="1" applyBorder="1" applyAlignment="1">
      <alignment horizontal="center" vertical="center" wrapText="1"/>
    </xf>
    <xf numFmtId="4" fontId="10" fillId="2" borderId="2" xfId="0" applyNumberFormat="1" applyFont="1" applyFill="1" applyBorder="1" applyAlignment="1">
      <alignment vertical="center" wrapText="1"/>
    </xf>
    <xf numFmtId="4" fontId="10" fillId="2" borderId="4" xfId="0" applyNumberFormat="1" applyFont="1" applyFill="1" applyBorder="1" applyAlignment="1">
      <alignment horizontal="center" vertical="center" wrapText="1"/>
    </xf>
    <xf numFmtId="4" fontId="10" fillId="2" borderId="2" xfId="0" applyNumberFormat="1" applyFont="1" applyFill="1" applyBorder="1" applyAlignment="1">
      <alignment horizontal="center" vertical="center" wrapText="1"/>
    </xf>
    <xf numFmtId="0" fontId="1" fillId="0" borderId="2" xfId="0" applyFont="1" applyBorder="1" applyAlignment="1">
      <alignment vertical="center" wrapText="1"/>
    </xf>
    <xf numFmtId="4" fontId="1" fillId="0" borderId="2" xfId="0" applyNumberFormat="1" applyFont="1" applyBorder="1" applyAlignment="1">
      <alignment wrapText="1"/>
    </xf>
    <xf numFmtId="0" fontId="10" fillId="0" borderId="2" xfId="0" applyFont="1" applyBorder="1" applyAlignment="1">
      <alignment vertical="center" wrapText="1"/>
    </xf>
    <xf numFmtId="4" fontId="10" fillId="0" borderId="2" xfId="0" applyNumberFormat="1" applyFont="1" applyBorder="1" applyAlignment="1">
      <alignment vertical="center" wrapText="1"/>
    </xf>
    <xf numFmtId="0" fontId="1" fillId="0" borderId="4" xfId="0" applyFont="1" applyBorder="1" applyAlignment="1">
      <alignment vertical="center" wrapText="1"/>
    </xf>
    <xf numFmtId="4" fontId="9" fillId="0" borderId="2" xfId="0" applyNumberFormat="1" applyFont="1" applyBorder="1" applyAlignment="1">
      <alignment wrapText="1"/>
    </xf>
    <xf numFmtId="0" fontId="10" fillId="0" borderId="4" xfId="0" applyFont="1" applyBorder="1" applyAlignment="1">
      <alignment vertical="center" wrapText="1"/>
    </xf>
    <xf numFmtId="4" fontId="1" fillId="0" borderId="2" xfId="0" applyNumberFormat="1" applyFont="1" applyBorder="1" applyAlignment="1">
      <alignment horizontal="center" wrapText="1"/>
    </xf>
    <xf numFmtId="4" fontId="0" fillId="0" borderId="0" xfId="0" applyNumberFormat="1"/>
    <xf numFmtId="4" fontId="5" fillId="0" borderId="0" xfId="0" applyNumberFormat="1" applyFont="1" applyAlignment="1">
      <alignment horizontal="right" wrapText="1"/>
    </xf>
    <xf numFmtId="4" fontId="10" fillId="0" borderId="2" xfId="0" applyNumberFormat="1" applyFont="1" applyBorder="1" applyAlignment="1">
      <alignment horizontal="center" wrapText="1"/>
    </xf>
    <xf numFmtId="4" fontId="10" fillId="0" borderId="2" xfId="0" applyNumberFormat="1" applyFont="1" applyBorder="1" applyAlignment="1">
      <alignment wrapText="1"/>
    </xf>
    <xf numFmtId="4" fontId="10" fillId="0" borderId="2" xfId="0" applyNumberFormat="1" applyFont="1" applyFill="1" applyBorder="1" applyAlignment="1">
      <alignment horizontal="right" wrapText="1"/>
    </xf>
    <xf numFmtId="0" fontId="7" fillId="0" borderId="2" xfId="0" applyFont="1" applyBorder="1" applyAlignment="1">
      <alignment wrapText="1"/>
    </xf>
    <xf numFmtId="4" fontId="2" fillId="0" borderId="2" xfId="0" applyNumberFormat="1" applyFont="1" applyBorder="1" applyAlignment="1">
      <alignment horizontal="right" vertical="center" wrapText="1"/>
    </xf>
    <xf numFmtId="4" fontId="11" fillId="0" borderId="2" xfId="0" applyNumberFormat="1" applyFont="1" applyBorder="1" applyAlignment="1">
      <alignment horizontal="right" vertical="center" wrapText="1"/>
    </xf>
    <xf numFmtId="0" fontId="7" fillId="0" borderId="2" xfId="0" applyFont="1" applyBorder="1" applyAlignment="1">
      <alignment horizontal="right" wrapText="1"/>
    </xf>
    <xf numFmtId="0" fontId="7" fillId="0" borderId="2" xfId="0" applyFont="1" applyBorder="1" applyAlignment="1">
      <alignment horizontal="left" wrapText="1"/>
    </xf>
    <xf numFmtId="0" fontId="11" fillId="0" borderId="2" xfId="0" applyFont="1" applyBorder="1" applyAlignment="1">
      <alignment wrapText="1"/>
    </xf>
    <xf numFmtId="0" fontId="2" fillId="0" borderId="2" xfId="0" applyFont="1" applyBorder="1" applyAlignment="1">
      <alignment horizontal="right" wrapText="1"/>
    </xf>
    <xf numFmtId="0" fontId="11" fillId="2" borderId="2" xfId="0" applyFont="1" applyFill="1" applyBorder="1" applyAlignment="1">
      <alignment vertical="center" wrapText="1"/>
    </xf>
    <xf numFmtId="4" fontId="11" fillId="2" borderId="2" xfId="0" applyNumberFormat="1" applyFont="1" applyFill="1" applyBorder="1" applyAlignment="1">
      <alignment horizontal="right" vertical="center" wrapText="1"/>
    </xf>
    <xf numFmtId="0" fontId="7" fillId="0" borderId="2" xfId="0" applyFont="1" applyBorder="1" applyAlignment="1">
      <alignment horizontal="right" vertical="center" wrapText="1"/>
    </xf>
    <xf numFmtId="4" fontId="7" fillId="0" borderId="2" xfId="0" applyNumberFormat="1" applyFont="1" applyBorder="1" applyAlignment="1">
      <alignment horizontal="right" vertical="center" wrapText="1"/>
    </xf>
    <xf numFmtId="0" fontId="7" fillId="0" borderId="2" xfId="0" applyFont="1" applyFill="1" applyBorder="1" applyAlignment="1">
      <alignment horizontal="right" vertical="center" wrapText="1"/>
    </xf>
    <xf numFmtId="0" fontId="11" fillId="0" borderId="2" xfId="0" applyFont="1" applyBorder="1" applyAlignment="1">
      <alignment horizontal="right" vertical="center" wrapText="1"/>
    </xf>
    <xf numFmtId="0" fontId="2" fillId="0" borderId="2" xfId="0" applyFont="1" applyBorder="1" applyAlignment="1">
      <alignment horizontal="right" vertical="center" wrapText="1"/>
    </xf>
    <xf numFmtId="0" fontId="2" fillId="3" borderId="2" xfId="0" applyFont="1" applyFill="1" applyBorder="1" applyAlignment="1">
      <alignment horizontal="right" vertical="center" wrapText="1"/>
    </xf>
    <xf numFmtId="0" fontId="2" fillId="0" borderId="2" xfId="0" applyFont="1" applyFill="1" applyBorder="1" applyAlignment="1">
      <alignment horizontal="right" vertical="center" wrapText="1"/>
    </xf>
    <xf numFmtId="0" fontId="11" fillId="0" borderId="2" xfId="0" applyFont="1" applyBorder="1" applyAlignment="1">
      <alignment horizontal="right" wrapText="1"/>
    </xf>
    <xf numFmtId="0" fontId="13" fillId="2" borderId="2" xfId="0" applyFont="1" applyFill="1" applyBorder="1" applyAlignment="1">
      <alignment vertical="center" wrapText="1"/>
    </xf>
    <xf numFmtId="0" fontId="11" fillId="2" borderId="1" xfId="0" applyFont="1" applyFill="1" applyBorder="1" applyAlignment="1">
      <alignment vertical="center" wrapText="1"/>
    </xf>
    <xf numFmtId="4" fontId="2" fillId="0" borderId="0" xfId="0" applyNumberFormat="1" applyFont="1" applyAlignment="1">
      <alignment horizontal="right" vertical="center" wrapText="1"/>
    </xf>
    <xf numFmtId="4" fontId="10" fillId="2" borderId="2" xfId="0" applyNumberFormat="1" applyFont="1" applyFill="1" applyBorder="1" applyAlignment="1">
      <alignment horizontal="right" vertical="center" wrapText="1"/>
    </xf>
    <xf numFmtId="0" fontId="9" fillId="0" borderId="0" xfId="0" applyFont="1"/>
    <xf numFmtId="4" fontId="13" fillId="0" borderId="2" xfId="0" applyNumberFormat="1" applyFont="1" applyBorder="1" applyAlignment="1">
      <alignment horizontal="center" wrapText="1"/>
    </xf>
    <xf numFmtId="4" fontId="13" fillId="0" borderId="5" xfId="0" applyNumberFormat="1" applyFont="1" applyBorder="1" applyAlignment="1">
      <alignment horizontal="right" wrapText="1"/>
    </xf>
    <xf numFmtId="4" fontId="13" fillId="0" borderId="2" xfId="0" applyNumberFormat="1" applyFont="1" applyBorder="1" applyAlignment="1">
      <alignment horizontal="right" wrapText="1"/>
    </xf>
    <xf numFmtId="4" fontId="14" fillId="0" borderId="2" xfId="0" applyNumberFormat="1" applyFont="1" applyBorder="1" applyAlignment="1">
      <alignment horizontal="right" wrapText="1"/>
    </xf>
    <xf numFmtId="4" fontId="14" fillId="0" borderId="5" xfId="0" applyNumberFormat="1" applyFont="1" applyBorder="1" applyAlignment="1">
      <alignment horizontal="right" wrapText="1"/>
    </xf>
    <xf numFmtId="4" fontId="2" fillId="0" borderId="5" xfId="0" applyNumberFormat="1" applyFont="1" applyBorder="1" applyAlignment="1">
      <alignment horizontal="right" wrapText="1"/>
    </xf>
    <xf numFmtId="4" fontId="11" fillId="0" borderId="2" xfId="0" applyNumberFormat="1" applyFont="1" applyBorder="1" applyAlignment="1">
      <alignment horizontal="right" wrapText="1"/>
    </xf>
    <xf numFmtId="4" fontId="2" fillId="0" borderId="2" xfId="0" applyNumberFormat="1" applyFont="1" applyBorder="1" applyAlignment="1">
      <alignment horizontal="right" wrapText="1"/>
    </xf>
    <xf numFmtId="3" fontId="10" fillId="0" borderId="2" xfId="0" applyNumberFormat="1" applyFont="1" applyBorder="1" applyAlignment="1">
      <alignment horizontal="center" vertical="center" wrapText="1"/>
    </xf>
    <xf numFmtId="0" fontId="2" fillId="0" borderId="4" xfId="0" applyFont="1" applyBorder="1" applyAlignment="1">
      <alignment wrapText="1"/>
    </xf>
    <xf numFmtId="0" fontId="11" fillId="3" borderId="2" xfId="0" applyFont="1" applyFill="1" applyBorder="1" applyAlignment="1">
      <alignment wrapText="1"/>
    </xf>
    <xf numFmtId="0" fontId="11" fillId="0" borderId="4" xfId="0" applyFont="1" applyBorder="1" applyAlignment="1">
      <alignment wrapText="1"/>
    </xf>
    <xf numFmtId="0" fontId="2" fillId="0" borderId="2" xfId="0" applyFont="1" applyBorder="1" applyAlignment="1">
      <alignment wrapText="1"/>
    </xf>
    <xf numFmtId="4" fontId="2" fillId="3" borderId="2" xfId="0" applyNumberFormat="1" applyFont="1" applyFill="1" applyBorder="1" applyAlignment="1">
      <alignment horizontal="right" wrapText="1"/>
    </xf>
    <xf numFmtId="4" fontId="11" fillId="2" borderId="2" xfId="0" applyNumberFormat="1" applyFont="1" applyFill="1" applyBorder="1" applyAlignment="1">
      <alignment horizontal="right" wrapText="1"/>
    </xf>
    <xf numFmtId="4" fontId="11" fillId="2" borderId="1" xfId="0" applyNumberFormat="1" applyFont="1" applyFill="1" applyBorder="1" applyAlignment="1">
      <alignment horizontal="right" wrapText="1"/>
    </xf>
    <xf numFmtId="4" fontId="13" fillId="2" borderId="2" xfId="0" applyNumberFormat="1" applyFont="1" applyFill="1" applyBorder="1" applyAlignment="1">
      <alignment horizontal="right" wrapText="1"/>
    </xf>
    <xf numFmtId="4" fontId="11" fillId="0" borderId="7" xfId="0" applyNumberFormat="1" applyFont="1" applyBorder="1" applyAlignment="1">
      <alignment horizontal="right" wrapText="1"/>
    </xf>
    <xf numFmtId="4" fontId="2" fillId="0" borderId="0" xfId="0" applyNumberFormat="1" applyFont="1" applyAlignment="1">
      <alignment horizontal="right" wrapText="1"/>
    </xf>
    <xf numFmtId="4" fontId="1" fillId="0" borderId="7" xfId="0" applyNumberFormat="1" applyFont="1" applyBorder="1" applyAlignment="1">
      <alignment horizontal="right" wrapText="1"/>
    </xf>
    <xf numFmtId="4" fontId="10" fillId="0" borderId="7" xfId="0" applyNumberFormat="1" applyFont="1" applyBorder="1" applyAlignment="1">
      <alignment horizontal="right" wrapText="1"/>
    </xf>
    <xf numFmtId="4" fontId="7" fillId="0" borderId="2" xfId="0" applyNumberFormat="1" applyFont="1" applyBorder="1" applyAlignment="1">
      <alignment horizontal="right" wrapText="1"/>
    </xf>
    <xf numFmtId="4" fontId="2" fillId="0" borderId="2" xfId="0" applyNumberFormat="1" applyFont="1" applyBorder="1" applyAlignment="1">
      <alignment horizontal="right"/>
    </xf>
    <xf numFmtId="4" fontId="2" fillId="3" borderId="2" xfId="0" applyNumberFormat="1" applyFont="1" applyFill="1" applyBorder="1" applyAlignment="1">
      <alignment horizontal="right"/>
    </xf>
    <xf numFmtId="0" fontId="2" fillId="3" borderId="4" xfId="0" applyFont="1" applyFill="1" applyBorder="1" applyAlignment="1">
      <alignment horizontal="left" vertical="center"/>
    </xf>
    <xf numFmtId="0" fontId="0" fillId="3" borderId="5" xfId="0" applyFill="1" applyBorder="1" applyAlignment="1">
      <alignment horizontal="left" vertical="center"/>
    </xf>
    <xf numFmtId="0" fontId="2" fillId="3" borderId="7" xfId="0" applyFont="1" applyFill="1" applyBorder="1" applyAlignment="1">
      <alignment horizontal="left" vertical="center"/>
    </xf>
    <xf numFmtId="4" fontId="10" fillId="0" borderId="0" xfId="0" applyNumberFormat="1" applyFont="1" applyAlignment="1">
      <alignment horizontal="center" wrapText="1"/>
    </xf>
    <xf numFmtId="0" fontId="3" fillId="0" borderId="0" xfId="0" applyNumberFormat="1" applyFont="1" applyAlignment="1">
      <alignment horizontal="left" wrapText="1"/>
    </xf>
    <xf numFmtId="0" fontId="3" fillId="0" borderId="0" xfId="0" applyNumberFormat="1" applyFont="1" applyAlignment="1">
      <alignment horizontal="center" wrapText="1"/>
    </xf>
    <xf numFmtId="0" fontId="6" fillId="0" borderId="0" xfId="0" applyNumberFormat="1" applyFont="1" applyAlignment="1">
      <alignment horizontal="center" wrapText="1"/>
    </xf>
    <xf numFmtId="0" fontId="12" fillId="0" borderId="0" xfId="0" applyFont="1" applyBorder="1" applyAlignment="1">
      <alignment horizontal="left" vertical="center" wrapText="1"/>
    </xf>
    <xf numFmtId="0" fontId="0" fillId="0" borderId="0" xfId="0" applyAlignment="1">
      <alignment horizontal="left" vertical="center" wrapText="1"/>
    </xf>
    <xf numFmtId="0" fontId="10" fillId="0" borderId="4" xfId="0" applyFont="1" applyBorder="1" applyAlignment="1">
      <alignment vertical="center" wrapText="1"/>
    </xf>
    <xf numFmtId="0" fontId="0" fillId="0" borderId="5" xfId="0" applyBorder="1"/>
    <xf numFmtId="0" fontId="0" fillId="0" borderId="7" xfId="0" applyBorder="1"/>
    <xf numFmtId="0" fontId="7" fillId="0" borderId="4" xfId="0" applyFont="1" applyBorder="1" applyAlignment="1">
      <alignment horizontal="left" vertical="center" wrapText="1"/>
    </xf>
    <xf numFmtId="0" fontId="0" fillId="0" borderId="5" xfId="0" applyBorder="1" applyAlignment="1">
      <alignment horizontal="left" vertical="center"/>
    </xf>
    <xf numFmtId="0" fontId="7" fillId="0" borderId="7" xfId="0" applyFont="1" applyBorder="1" applyAlignment="1">
      <alignment horizontal="left" vertical="center" wrapText="1"/>
    </xf>
    <xf numFmtId="0" fontId="1" fillId="0" borderId="0" xfId="0" applyNumberFormat="1" applyFont="1" applyBorder="1" applyAlignment="1">
      <alignment horizontal="left" vertical="center" wrapText="1"/>
    </xf>
    <xf numFmtId="0" fontId="7" fillId="0" borderId="0" xfId="0" applyNumberFormat="1" applyFont="1" applyAlignment="1">
      <alignment horizontal="left" wrapText="1"/>
    </xf>
    <xf numFmtId="0" fontId="0" fillId="0" borderId="0" xfId="0" applyAlignment="1">
      <alignment wrapText="1"/>
    </xf>
    <xf numFmtId="0" fontId="5" fillId="0" borderId="0" xfId="0" applyNumberFormat="1" applyFont="1" applyAlignment="1">
      <alignment horizontal="center" wrapText="1"/>
    </xf>
    <xf numFmtId="0" fontId="9" fillId="0" borderId="0" xfId="0" applyNumberFormat="1" applyFont="1" applyAlignment="1">
      <alignment horizontal="center" wrapText="1"/>
    </xf>
    <xf numFmtId="0" fontId="5" fillId="2" borderId="1" xfId="0" applyNumberFormat="1" applyFont="1" applyFill="1" applyBorder="1" applyAlignment="1">
      <alignment horizontal="center" vertical="center" wrapText="1"/>
    </xf>
    <xf numFmtId="0" fontId="0" fillId="0" borderId="3" xfId="0" applyBorder="1"/>
    <xf numFmtId="0" fontId="11" fillId="0" borderId="4" xfId="0" applyFont="1" applyBorder="1" applyAlignment="1">
      <alignment horizontal="left" vertical="center" wrapText="1"/>
    </xf>
    <xf numFmtId="0" fontId="11" fillId="0" borderId="7" xfId="0" applyFont="1" applyBorder="1" applyAlignment="1">
      <alignment horizontal="left" vertical="center" wrapText="1"/>
    </xf>
    <xf numFmtId="0" fontId="11" fillId="2" borderId="4"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2" fillId="0" borderId="4" xfId="0" applyFont="1" applyBorder="1" applyAlignment="1">
      <alignment horizontal="left" vertical="center" wrapText="1"/>
    </xf>
    <xf numFmtId="0" fontId="0" fillId="0" borderId="5" xfId="0" applyBorder="1" applyAlignment="1">
      <alignment horizontal="left" vertical="center" wrapText="1"/>
    </xf>
    <xf numFmtId="0" fontId="2" fillId="0" borderId="7" xfId="0" applyFont="1" applyBorder="1" applyAlignment="1">
      <alignment horizontal="left" vertical="center" wrapText="1"/>
    </xf>
    <xf numFmtId="0" fontId="7" fillId="0" borderId="5" xfId="0" applyFont="1"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lignment horizontal="left" vertical="center"/>
    </xf>
    <xf numFmtId="0" fontId="7" fillId="0" borderId="4" xfId="0" applyFont="1" applyFill="1" applyBorder="1" applyAlignment="1">
      <alignment horizontal="left" vertical="center" wrapText="1"/>
    </xf>
    <xf numFmtId="0" fontId="7" fillId="0" borderId="7"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3" borderId="4" xfId="0" applyFont="1" applyFill="1" applyBorder="1" applyAlignment="1">
      <alignment horizontal="left" vertical="center" wrapText="1"/>
    </xf>
    <xf numFmtId="0" fontId="0" fillId="3" borderId="5" xfId="0" applyFill="1" applyBorder="1" applyAlignment="1">
      <alignment horizontal="left" vertical="center"/>
    </xf>
    <xf numFmtId="0" fontId="2" fillId="3" borderId="7"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7" xfId="0" applyFont="1" applyFill="1" applyBorder="1" applyAlignment="1">
      <alignment horizontal="left" vertical="center"/>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0" fontId="0" fillId="0" borderId="7" xfId="0" applyFill="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wrapText="1"/>
    </xf>
    <xf numFmtId="0" fontId="2" fillId="0" borderId="5"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7" xfId="0" applyFont="1" applyFill="1" applyBorder="1" applyAlignment="1">
      <alignment horizontal="left" vertical="center"/>
    </xf>
    <xf numFmtId="0" fontId="0" fillId="3" borderId="5" xfId="0" applyFill="1" applyBorder="1" applyAlignment="1">
      <alignment horizontal="left" vertical="center" wrapText="1"/>
    </xf>
    <xf numFmtId="0" fontId="2" fillId="3" borderId="5"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14" fillId="0" borderId="0" xfId="0" applyFont="1" applyAlignment="1">
      <alignment horizontal="center" vertical="center" wrapText="1"/>
    </xf>
    <xf numFmtId="0" fontId="11" fillId="2" borderId="8" xfId="0" applyFont="1" applyFill="1" applyBorder="1" applyAlignment="1">
      <alignment horizontal="left" vertical="center" wrapText="1"/>
    </xf>
    <xf numFmtId="0" fontId="0" fillId="0" borderId="6" xfId="0" applyBorder="1" applyAlignment="1">
      <alignment horizontal="left" vertical="center"/>
    </xf>
    <xf numFmtId="0" fontId="11" fillId="2" borderId="9" xfId="0" applyFont="1" applyFill="1" applyBorder="1" applyAlignment="1">
      <alignment horizontal="left" vertical="center" wrapText="1"/>
    </xf>
    <xf numFmtId="0" fontId="11" fillId="0" borderId="2" xfId="0" applyFont="1" applyBorder="1" applyAlignment="1">
      <alignment horizontal="left" vertical="center" wrapText="1"/>
    </xf>
    <xf numFmtId="0" fontId="14" fillId="0" borderId="0" xfId="0" applyFont="1" applyAlignment="1">
      <alignment vertical="center" wrapText="1"/>
    </xf>
    <xf numFmtId="0" fontId="11"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10"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95250</xdr:rowOff>
    </xdr:from>
    <xdr:to>
      <xdr:col>1</xdr:col>
      <xdr:colOff>228600</xdr:colOff>
      <xdr:row>4</xdr:row>
      <xdr:rowOff>133350</xdr:rowOff>
    </xdr:to>
    <xdr:pic>
      <xdr:nvPicPr>
        <xdr:cNvPr id="2" name="Picture 2" descr="logo_JP_Sarajevo_1"/>
        <xdr:cNvPicPr>
          <a:picLocks noChangeAspect="1" noChangeArrowheads="1"/>
        </xdr:cNvPicPr>
      </xdr:nvPicPr>
      <xdr:blipFill>
        <a:blip xmlns:r="http://schemas.openxmlformats.org/officeDocument/2006/relationships" r:embed="rId1" cstate="print"/>
        <a:srcRect/>
        <a:stretch>
          <a:fillRect/>
        </a:stretch>
      </xdr:blipFill>
      <xdr:spPr bwMode="auto">
        <a:xfrm>
          <a:off x="57150" y="257175"/>
          <a:ext cx="771525" cy="5810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61"/>
  <sheetViews>
    <sheetView tabSelected="1" view="pageLayout" topLeftCell="A251" workbookViewId="0">
      <selection activeCell="B261" sqref="B261:D261"/>
    </sheetView>
  </sheetViews>
  <sheetFormatPr defaultRowHeight="12.75" x14ac:dyDescent="0.2"/>
  <cols>
    <col min="1" max="1" width="9" customWidth="1"/>
    <col min="2" max="2" width="44.5703125" customWidth="1"/>
    <col min="3" max="3" width="17" customWidth="1"/>
    <col min="4" max="4" width="15.85546875" customWidth="1"/>
    <col min="5" max="5" width="18.85546875" customWidth="1"/>
    <col min="6" max="6" width="18.5703125" style="66" customWidth="1"/>
    <col min="10" max="10" width="11.7109375" bestFit="1" customWidth="1"/>
  </cols>
  <sheetData>
    <row r="2" spans="1:5" x14ac:dyDescent="0.2">
      <c r="A2" s="1"/>
      <c r="B2" s="1"/>
      <c r="C2" s="1"/>
      <c r="D2" s="1"/>
      <c r="E2" s="2"/>
    </row>
    <row r="3" spans="1:5" ht="15" x14ac:dyDescent="0.2">
      <c r="A3" s="1"/>
      <c r="B3" s="97" t="s">
        <v>0</v>
      </c>
      <c r="C3" s="97"/>
      <c r="D3" s="97"/>
      <c r="E3" s="97"/>
    </row>
    <row r="4" spans="1:5" ht="15" x14ac:dyDescent="0.2">
      <c r="A4" s="1"/>
      <c r="B4" s="97" t="s">
        <v>1</v>
      </c>
      <c r="C4" s="97"/>
      <c r="D4" s="97"/>
      <c r="E4" s="97"/>
    </row>
    <row r="5" spans="1:5" x14ac:dyDescent="0.2">
      <c r="A5" s="1"/>
      <c r="B5" s="1"/>
      <c r="C5" s="1"/>
      <c r="D5" s="1"/>
      <c r="E5" s="2"/>
    </row>
    <row r="6" spans="1:5" x14ac:dyDescent="0.2">
      <c r="A6" s="1"/>
      <c r="B6" s="1"/>
      <c r="C6" s="1"/>
      <c r="D6" s="1"/>
      <c r="E6" s="96"/>
    </row>
    <row r="7" spans="1:5" x14ac:dyDescent="0.2">
      <c r="A7" s="1"/>
      <c r="B7" s="1"/>
      <c r="C7" s="1"/>
      <c r="D7" s="1"/>
      <c r="E7" s="3"/>
    </row>
    <row r="8" spans="1:5" x14ac:dyDescent="0.2">
      <c r="A8" s="1"/>
      <c r="B8" s="1"/>
      <c r="C8" s="1"/>
      <c r="D8" s="4"/>
      <c r="E8" s="2"/>
    </row>
    <row r="9" spans="1:5" x14ac:dyDescent="0.2">
      <c r="A9" s="1"/>
      <c r="B9" s="1"/>
      <c r="C9" s="1"/>
      <c r="D9" s="1"/>
      <c r="E9" s="2"/>
    </row>
    <row r="10" spans="1:5" x14ac:dyDescent="0.2">
      <c r="A10" s="1"/>
      <c r="B10" s="1"/>
      <c r="C10" s="1"/>
      <c r="D10" s="1"/>
      <c r="E10" s="2"/>
    </row>
    <row r="11" spans="1:5" x14ac:dyDescent="0.2">
      <c r="A11" s="1"/>
      <c r="B11" s="1"/>
      <c r="C11" s="1"/>
      <c r="D11" s="1"/>
      <c r="E11" s="2"/>
    </row>
    <row r="12" spans="1:5" x14ac:dyDescent="0.2">
      <c r="A12" s="1"/>
      <c r="B12" s="1"/>
      <c r="C12" s="1"/>
      <c r="D12" s="1"/>
      <c r="E12" s="2"/>
    </row>
    <row r="13" spans="1:5" x14ac:dyDescent="0.2">
      <c r="A13" s="1"/>
      <c r="B13" s="1"/>
      <c r="C13" s="1"/>
      <c r="D13" s="1"/>
      <c r="E13" s="2"/>
    </row>
    <row r="14" spans="1:5" ht="15" x14ac:dyDescent="0.2">
      <c r="A14" s="5"/>
      <c r="B14" s="98" t="s">
        <v>2</v>
      </c>
      <c r="C14" s="98"/>
      <c r="D14" s="98"/>
      <c r="E14" s="98"/>
    </row>
    <row r="15" spans="1:5" ht="15" x14ac:dyDescent="0.2">
      <c r="A15" s="5"/>
      <c r="B15" s="98" t="s">
        <v>3</v>
      </c>
      <c r="C15" s="98"/>
      <c r="D15" s="98"/>
      <c r="E15" s="98"/>
    </row>
    <row r="16" spans="1:5" ht="15" x14ac:dyDescent="0.2">
      <c r="A16" s="5"/>
      <c r="B16" s="98" t="s">
        <v>4</v>
      </c>
      <c r="C16" s="98"/>
      <c r="D16" s="98"/>
      <c r="E16" s="99"/>
    </row>
    <row r="17" spans="1:5" x14ac:dyDescent="0.2">
      <c r="A17" s="1"/>
      <c r="B17" s="1"/>
      <c r="C17" s="1"/>
      <c r="D17" s="1"/>
      <c r="E17" s="2"/>
    </row>
    <row r="18" spans="1:5" x14ac:dyDescent="0.2">
      <c r="A18" s="1"/>
      <c r="B18" s="1"/>
      <c r="C18" s="1"/>
      <c r="D18" s="1"/>
      <c r="E18" s="2"/>
    </row>
    <row r="19" spans="1:5" x14ac:dyDescent="0.2">
      <c r="A19" s="1"/>
      <c r="B19" s="1"/>
      <c r="C19" s="1"/>
      <c r="D19" s="1"/>
      <c r="E19" s="2"/>
    </row>
    <row r="20" spans="1:5" x14ac:dyDescent="0.2">
      <c r="A20" s="1"/>
      <c r="B20" s="1"/>
      <c r="C20" s="1"/>
      <c r="D20" s="1"/>
      <c r="E20" s="2"/>
    </row>
    <row r="21" spans="1:5" x14ac:dyDescent="0.2">
      <c r="A21" s="1"/>
      <c r="B21" s="1"/>
      <c r="C21" s="1"/>
      <c r="D21" s="1"/>
      <c r="E21" s="2"/>
    </row>
    <row r="22" spans="1:5" x14ac:dyDescent="0.2">
      <c r="A22" s="1"/>
      <c r="B22" s="1"/>
      <c r="C22" s="1"/>
      <c r="D22" s="1"/>
      <c r="E22" s="2"/>
    </row>
    <row r="23" spans="1:5" x14ac:dyDescent="0.2">
      <c r="A23" s="1"/>
      <c r="B23" s="1"/>
      <c r="C23" s="1"/>
      <c r="D23" s="1"/>
      <c r="E23" s="2"/>
    </row>
    <row r="24" spans="1:5" x14ac:dyDescent="0.2">
      <c r="A24" s="1"/>
      <c r="B24" s="1"/>
      <c r="C24" s="1"/>
      <c r="D24" s="1"/>
      <c r="E24" s="2"/>
    </row>
    <row r="25" spans="1:5" x14ac:dyDescent="0.2">
      <c r="A25" s="1"/>
      <c r="B25" s="1"/>
      <c r="C25" s="1"/>
      <c r="D25" s="1"/>
      <c r="E25" s="2"/>
    </row>
    <row r="26" spans="1:5" x14ac:dyDescent="0.2">
      <c r="A26" s="1"/>
      <c r="B26" s="1"/>
      <c r="C26" s="1"/>
      <c r="D26" s="1"/>
      <c r="E26" s="2"/>
    </row>
    <row r="27" spans="1:5" x14ac:dyDescent="0.2">
      <c r="A27" s="1"/>
      <c r="B27" s="1"/>
      <c r="C27" s="1"/>
      <c r="D27" s="1"/>
      <c r="E27" s="2"/>
    </row>
    <row r="28" spans="1:5" x14ac:dyDescent="0.2">
      <c r="A28" s="1"/>
      <c r="B28" s="1"/>
      <c r="C28" s="1"/>
      <c r="D28" s="1"/>
      <c r="E28" s="2"/>
    </row>
    <row r="29" spans="1:5" x14ac:dyDescent="0.2">
      <c r="A29" s="1"/>
      <c r="B29" s="1"/>
      <c r="C29" s="1"/>
      <c r="D29" s="1"/>
      <c r="E29" s="2"/>
    </row>
    <row r="30" spans="1:5" x14ac:dyDescent="0.2">
      <c r="A30" s="1"/>
      <c r="B30" s="1"/>
      <c r="C30" s="1"/>
      <c r="D30" s="1"/>
      <c r="E30" s="2"/>
    </row>
    <row r="31" spans="1:5" x14ac:dyDescent="0.2">
      <c r="A31" s="1"/>
      <c r="B31" s="1"/>
      <c r="C31" s="1"/>
      <c r="D31" s="1"/>
      <c r="E31" s="2"/>
    </row>
    <row r="32" spans="1:5" x14ac:dyDescent="0.2">
      <c r="A32" s="1"/>
      <c r="B32" s="1"/>
      <c r="C32" s="1"/>
      <c r="D32" s="1"/>
      <c r="E32" s="2"/>
    </row>
    <row r="33" spans="1:6" x14ac:dyDescent="0.2">
      <c r="A33" s="1"/>
      <c r="B33" s="1"/>
      <c r="C33" s="1"/>
      <c r="D33" s="1"/>
      <c r="E33" s="2"/>
    </row>
    <row r="34" spans="1:6" ht="15" x14ac:dyDescent="0.2">
      <c r="A34" s="1"/>
      <c r="B34" s="98" t="s">
        <v>5</v>
      </c>
      <c r="C34" s="98"/>
      <c r="D34" s="98"/>
      <c r="E34" s="98"/>
    </row>
    <row r="35" spans="1:6" x14ac:dyDescent="0.2">
      <c r="A35" s="1"/>
      <c r="B35" s="1"/>
      <c r="C35" s="1"/>
      <c r="D35" s="1"/>
      <c r="E35" s="2"/>
    </row>
    <row r="36" spans="1:6" ht="44.25" customHeight="1" x14ac:dyDescent="0.2">
      <c r="A36" s="108" t="s">
        <v>491</v>
      </c>
      <c r="B36" s="109"/>
      <c r="C36" s="109"/>
      <c r="D36" s="109"/>
      <c r="E36" s="109"/>
      <c r="F36" s="110"/>
    </row>
    <row r="37" spans="1:6" ht="1.5" hidden="1" customHeight="1" x14ac:dyDescent="0.2">
      <c r="A37" s="110"/>
      <c r="B37" s="110"/>
      <c r="C37" s="110"/>
      <c r="D37" s="110"/>
      <c r="E37" s="110"/>
      <c r="F37" s="110"/>
    </row>
    <row r="38" spans="1:6" x14ac:dyDescent="0.2">
      <c r="A38" s="6"/>
      <c r="B38" s="6"/>
      <c r="C38" s="6"/>
      <c r="D38" s="6"/>
      <c r="E38" s="7"/>
    </row>
    <row r="39" spans="1:6" x14ac:dyDescent="0.2">
      <c r="A39" s="6"/>
      <c r="B39" s="111" t="s">
        <v>6</v>
      </c>
      <c r="C39" s="111"/>
      <c r="D39" s="111"/>
      <c r="E39" s="111"/>
    </row>
    <row r="40" spans="1:6" x14ac:dyDescent="0.2">
      <c r="A40" s="1"/>
      <c r="B40" s="111" t="s">
        <v>7</v>
      </c>
      <c r="C40" s="111"/>
      <c r="D40" s="111"/>
      <c r="E40" s="111"/>
    </row>
    <row r="41" spans="1:6" x14ac:dyDescent="0.2">
      <c r="A41" s="1"/>
      <c r="B41" s="111" t="s">
        <v>4</v>
      </c>
      <c r="C41" s="111"/>
      <c r="D41" s="111"/>
      <c r="E41" s="112"/>
    </row>
    <row r="42" spans="1:6" x14ac:dyDescent="0.2">
      <c r="A42" s="1"/>
      <c r="B42" s="8" t="s">
        <v>8</v>
      </c>
      <c r="C42" s="9"/>
      <c r="D42" s="9"/>
      <c r="E42" s="10"/>
    </row>
    <row r="43" spans="1:6" x14ac:dyDescent="0.2">
      <c r="A43" s="1"/>
      <c r="B43" s="1"/>
      <c r="C43" s="1"/>
      <c r="D43" s="1"/>
      <c r="E43" s="2"/>
    </row>
    <row r="44" spans="1:6" ht="22.5" x14ac:dyDescent="0.2">
      <c r="A44" s="113" t="s">
        <v>9</v>
      </c>
      <c r="B44" s="113" t="s">
        <v>10</v>
      </c>
      <c r="C44" s="11" t="s">
        <v>11</v>
      </c>
      <c r="D44" s="12" t="s">
        <v>12</v>
      </c>
      <c r="E44" s="13" t="s">
        <v>12</v>
      </c>
      <c r="F44" s="33" t="s">
        <v>13</v>
      </c>
    </row>
    <row r="45" spans="1:6" x14ac:dyDescent="0.2">
      <c r="A45" s="114"/>
      <c r="B45" s="114"/>
      <c r="C45" s="11" t="s">
        <v>14</v>
      </c>
      <c r="D45" s="12" t="s">
        <v>15</v>
      </c>
      <c r="E45" s="13" t="s">
        <v>16</v>
      </c>
      <c r="F45" s="67" t="s">
        <v>16</v>
      </c>
    </row>
    <row r="46" spans="1:6" ht="12.75" customHeight="1" x14ac:dyDescent="0.2">
      <c r="A46" s="14">
        <v>1</v>
      </c>
      <c r="B46" s="15">
        <v>2</v>
      </c>
      <c r="C46" s="16">
        <v>3</v>
      </c>
      <c r="D46" s="17">
        <v>4</v>
      </c>
      <c r="E46" s="18">
        <v>5</v>
      </c>
      <c r="F46" s="77">
        <v>6</v>
      </c>
    </row>
    <row r="47" spans="1:6" ht="21" customHeight="1" x14ac:dyDescent="0.2">
      <c r="A47" s="14" t="s">
        <v>17</v>
      </c>
      <c r="B47" s="19" t="s">
        <v>18</v>
      </c>
      <c r="C47" s="69">
        <v>5100000</v>
      </c>
      <c r="D47" s="70">
        <v>5000000</v>
      </c>
      <c r="E47" s="71">
        <v>5100000</v>
      </c>
      <c r="F47" s="75">
        <v>5000000</v>
      </c>
    </row>
    <row r="48" spans="1:6" ht="23.25" customHeight="1" x14ac:dyDescent="0.2">
      <c r="A48" s="14" t="s">
        <v>19</v>
      </c>
      <c r="B48" s="19" t="s">
        <v>20</v>
      </c>
      <c r="C48" s="69">
        <v>8750000</v>
      </c>
      <c r="D48" s="70">
        <v>8660000</v>
      </c>
      <c r="E48" s="71">
        <v>8750000</v>
      </c>
      <c r="F48" s="75">
        <f>F49+F50+F51+F52+F53+F54</f>
        <v>8880000</v>
      </c>
    </row>
    <row r="49" spans="1:10" ht="25.5" x14ac:dyDescent="0.2">
      <c r="A49" s="20" t="s">
        <v>21</v>
      </c>
      <c r="B49" s="21" t="s">
        <v>22</v>
      </c>
      <c r="C49" s="72">
        <v>2000000</v>
      </c>
      <c r="D49" s="73">
        <v>1900000</v>
      </c>
      <c r="E49" s="72">
        <v>1800000</v>
      </c>
      <c r="F49" s="76">
        <v>1800000</v>
      </c>
    </row>
    <row r="50" spans="1:10" ht="38.25" x14ac:dyDescent="0.2">
      <c r="A50" s="20" t="s">
        <v>23</v>
      </c>
      <c r="B50" s="21" t="s">
        <v>24</v>
      </c>
      <c r="C50" s="72">
        <v>220000</v>
      </c>
      <c r="D50" s="73">
        <v>150000</v>
      </c>
      <c r="E50" s="72">
        <v>160000</v>
      </c>
      <c r="F50" s="76">
        <v>220000</v>
      </c>
    </row>
    <row r="51" spans="1:10" ht="38.25" x14ac:dyDescent="0.2">
      <c r="A51" s="20" t="s">
        <v>25</v>
      </c>
      <c r="B51" s="21" t="s">
        <v>26</v>
      </c>
      <c r="C51" s="72">
        <v>3600000</v>
      </c>
      <c r="D51" s="73">
        <v>3600000</v>
      </c>
      <c r="E51" s="72">
        <v>3650000</v>
      </c>
      <c r="F51" s="76">
        <v>3650000</v>
      </c>
      <c r="G51" s="68"/>
      <c r="H51" s="68"/>
      <c r="I51" s="68"/>
      <c r="J51" s="68"/>
    </row>
    <row r="52" spans="1:10" ht="51" x14ac:dyDescent="0.2">
      <c r="A52" s="20" t="s">
        <v>27</v>
      </c>
      <c r="B52" s="21" t="s">
        <v>28</v>
      </c>
      <c r="C52" s="72">
        <v>2800000</v>
      </c>
      <c r="D52" s="73">
        <v>2950000</v>
      </c>
      <c r="E52" s="72">
        <v>3100000</v>
      </c>
      <c r="F52" s="76">
        <v>3200000</v>
      </c>
      <c r="G52" s="68"/>
      <c r="H52" s="68"/>
      <c r="I52" s="68"/>
      <c r="J52" s="68"/>
    </row>
    <row r="53" spans="1:10" ht="25.5" x14ac:dyDescent="0.2">
      <c r="A53" s="20" t="s">
        <v>29</v>
      </c>
      <c r="B53" s="21" t="s">
        <v>30</v>
      </c>
      <c r="C53" s="72">
        <v>130000</v>
      </c>
      <c r="D53" s="74">
        <v>30000</v>
      </c>
      <c r="E53" s="72">
        <v>30000</v>
      </c>
      <c r="F53" s="76">
        <v>10000</v>
      </c>
      <c r="G53" s="68"/>
      <c r="H53" s="68"/>
      <c r="I53" s="68"/>
      <c r="J53" s="68"/>
    </row>
    <row r="54" spans="1:10" ht="25.5" x14ac:dyDescent="0.2">
      <c r="A54" s="20" t="s">
        <v>31</v>
      </c>
      <c r="B54" s="21" t="s">
        <v>32</v>
      </c>
      <c r="C54" s="72">
        <v>0</v>
      </c>
      <c r="D54" s="73">
        <v>30000</v>
      </c>
      <c r="E54" s="72">
        <v>10000</v>
      </c>
      <c r="F54" s="76">
        <v>0</v>
      </c>
      <c r="G54" s="68"/>
      <c r="H54" s="68"/>
      <c r="I54" s="68"/>
      <c r="J54" s="68"/>
    </row>
    <row r="55" spans="1:10" ht="21" customHeight="1" x14ac:dyDescent="0.2">
      <c r="A55" s="14" t="s">
        <v>33</v>
      </c>
      <c r="B55" s="22" t="s">
        <v>34</v>
      </c>
      <c r="C55" s="71">
        <v>150000</v>
      </c>
      <c r="D55" s="71">
        <v>149913.10999999999</v>
      </c>
      <c r="E55" s="71">
        <v>150000</v>
      </c>
      <c r="F55" s="75">
        <v>120000</v>
      </c>
      <c r="G55" s="68"/>
      <c r="H55" s="68"/>
      <c r="I55" s="68"/>
      <c r="J55" s="68"/>
    </row>
    <row r="56" spans="1:10" ht="18.75" customHeight="1" x14ac:dyDescent="0.2">
      <c r="A56" s="14"/>
      <c r="B56" s="22" t="s">
        <v>35</v>
      </c>
      <c r="C56" s="75">
        <f>C47+C48+C55</f>
        <v>14000000</v>
      </c>
      <c r="D56" s="71">
        <f>D55+D48+D47</f>
        <v>13809913.109999999</v>
      </c>
      <c r="E56" s="75">
        <v>14000000</v>
      </c>
      <c r="F56" s="75">
        <f>F47+F48+F55</f>
        <v>14000000</v>
      </c>
      <c r="G56" s="68"/>
      <c r="H56" s="68"/>
      <c r="I56" s="68"/>
      <c r="J56" s="68"/>
    </row>
    <row r="57" spans="1:10" ht="25.5" x14ac:dyDescent="0.2">
      <c r="A57" s="14" t="s">
        <v>36</v>
      </c>
      <c r="B57" s="22" t="s">
        <v>37</v>
      </c>
      <c r="C57" s="76">
        <v>0</v>
      </c>
      <c r="D57" s="71">
        <v>1378823.89</v>
      </c>
      <c r="E57" s="71">
        <v>1802066.06</v>
      </c>
      <c r="F57" s="75">
        <v>1802066.06</v>
      </c>
    </row>
    <row r="58" spans="1:10" ht="25.5" x14ac:dyDescent="0.2">
      <c r="A58" s="14" t="s">
        <v>38</v>
      </c>
      <c r="B58" s="22" t="s">
        <v>39</v>
      </c>
      <c r="C58" s="76">
        <v>0</v>
      </c>
      <c r="D58" s="71">
        <v>286885.71000000002</v>
      </c>
      <c r="E58" s="71">
        <v>286885.65000000002</v>
      </c>
      <c r="F58" s="71">
        <v>286885.65000000002</v>
      </c>
    </row>
    <row r="59" spans="1:10" ht="20.25" customHeight="1" x14ac:dyDescent="0.2">
      <c r="A59" s="14" t="s">
        <v>40</v>
      </c>
      <c r="B59" s="22" t="s">
        <v>41</v>
      </c>
      <c r="C59" s="76">
        <v>0</v>
      </c>
      <c r="D59" s="71">
        <v>1004377.29</v>
      </c>
      <c r="E59" s="71">
        <v>1008659.67</v>
      </c>
      <c r="F59" s="71">
        <v>1008659.67</v>
      </c>
    </row>
    <row r="60" spans="1:10" ht="26.25" customHeight="1" x14ac:dyDescent="0.2">
      <c r="A60" s="14"/>
      <c r="B60" s="22" t="s">
        <v>42</v>
      </c>
      <c r="C60" s="75">
        <v>14000000</v>
      </c>
      <c r="D60" s="71">
        <v>16480000</v>
      </c>
      <c r="E60" s="71">
        <f>E47+E48+E55+E57+E58+E59</f>
        <v>17097611.380000003</v>
      </c>
      <c r="F60" s="75">
        <v>17097611.379999999</v>
      </c>
    </row>
    <row r="61" spans="1:10" x14ac:dyDescent="0.2">
      <c r="A61" s="25"/>
      <c r="B61" s="25"/>
      <c r="C61" s="25"/>
      <c r="D61" s="25"/>
      <c r="E61" s="26"/>
    </row>
    <row r="62" spans="1:10" ht="29.25" customHeight="1" x14ac:dyDescent="0.2">
      <c r="A62" s="100" t="s">
        <v>43</v>
      </c>
      <c r="B62" s="100"/>
      <c r="C62" s="101"/>
      <c r="D62" s="101"/>
      <c r="E62" s="101"/>
      <c r="F62" s="101"/>
    </row>
    <row r="63" spans="1:10" x14ac:dyDescent="0.2">
      <c r="A63" s="27"/>
      <c r="B63" s="28"/>
      <c r="C63" s="29"/>
      <c r="D63" s="29"/>
      <c r="E63" s="2"/>
    </row>
    <row r="64" spans="1:10" ht="33.75" x14ac:dyDescent="0.2">
      <c r="A64" s="30" t="s">
        <v>44</v>
      </c>
      <c r="B64" s="30" t="s">
        <v>45</v>
      </c>
      <c r="C64" s="31" t="s">
        <v>46</v>
      </c>
      <c r="D64" s="32" t="s">
        <v>47</v>
      </c>
      <c r="E64" s="33" t="s">
        <v>48</v>
      </c>
      <c r="F64" s="33" t="s">
        <v>49</v>
      </c>
    </row>
    <row r="65" spans="1:6" ht="22.5" x14ac:dyDescent="0.2">
      <c r="A65" s="34" t="s">
        <v>50</v>
      </c>
      <c r="B65" s="34" t="s">
        <v>51</v>
      </c>
      <c r="C65" s="35">
        <v>2000000</v>
      </c>
      <c r="D65" s="35">
        <v>1925655.26</v>
      </c>
      <c r="E65" s="88">
        <f>E115</f>
        <v>2006000</v>
      </c>
      <c r="F65" s="86">
        <f>F115</f>
        <v>1753081.77</v>
      </c>
    </row>
    <row r="66" spans="1:6" ht="22.5" x14ac:dyDescent="0.2">
      <c r="A66" s="34" t="s">
        <v>52</v>
      </c>
      <c r="B66" s="34" t="s">
        <v>53</v>
      </c>
      <c r="C66" s="35">
        <v>6900000</v>
      </c>
      <c r="D66" s="35">
        <v>6753742.29</v>
      </c>
      <c r="E66" s="88">
        <f>E119</f>
        <v>6982000</v>
      </c>
      <c r="F66" s="86">
        <f>F119</f>
        <v>7503401.1699999999</v>
      </c>
    </row>
    <row r="67" spans="1:6" ht="22.5" x14ac:dyDescent="0.2">
      <c r="A67" s="34" t="s">
        <v>54</v>
      </c>
      <c r="B67" s="34" t="s">
        <v>55</v>
      </c>
      <c r="C67" s="35">
        <v>300000</v>
      </c>
      <c r="D67" s="35">
        <v>157000</v>
      </c>
      <c r="E67" s="88">
        <f>E123</f>
        <v>325000</v>
      </c>
      <c r="F67" s="86">
        <f>F123</f>
        <v>185158.79</v>
      </c>
    </row>
    <row r="68" spans="1:6" x14ac:dyDescent="0.2">
      <c r="A68" s="34" t="s">
        <v>56</v>
      </c>
      <c r="B68" s="34" t="s">
        <v>57</v>
      </c>
      <c r="C68" s="35">
        <v>4400000</v>
      </c>
      <c r="D68" s="35">
        <v>4400000</v>
      </c>
      <c r="E68" s="88">
        <f>E127</f>
        <v>4400000</v>
      </c>
      <c r="F68" s="86">
        <f>F127</f>
        <v>4400000</v>
      </c>
    </row>
    <row r="69" spans="1:6" ht="33.75" x14ac:dyDescent="0.2">
      <c r="A69" s="34" t="s">
        <v>58</v>
      </c>
      <c r="B69" s="34" t="s">
        <v>59</v>
      </c>
      <c r="C69" s="35">
        <v>0</v>
      </c>
      <c r="D69" s="35">
        <v>2666108.89</v>
      </c>
      <c r="E69" s="88">
        <f>E95</f>
        <v>3097611.38</v>
      </c>
      <c r="F69" s="75">
        <f>F95</f>
        <v>2797295.31</v>
      </c>
    </row>
    <row r="70" spans="1:6" ht="20.25" customHeight="1" x14ac:dyDescent="0.2">
      <c r="A70" s="34" t="s">
        <v>60</v>
      </c>
      <c r="B70" s="34" t="s">
        <v>61</v>
      </c>
      <c r="C70" s="35">
        <v>400000</v>
      </c>
      <c r="D70" s="35">
        <v>577493.56000000006</v>
      </c>
      <c r="E70" s="88">
        <v>287000</v>
      </c>
      <c r="F70" s="86">
        <f ca="1">F71-(F65+F66+F67+F68+F69)</f>
        <v>458674.33999999613</v>
      </c>
    </row>
    <row r="71" spans="1:6" ht="21" customHeight="1" x14ac:dyDescent="0.2">
      <c r="A71" s="34"/>
      <c r="B71" s="36" t="s">
        <v>62</v>
      </c>
      <c r="C71" s="37">
        <f>SUM(C65:C70)</f>
        <v>14000000</v>
      </c>
      <c r="D71" s="37">
        <f>D65+D66+D67+D68+D69+D70</f>
        <v>16480000.000000002</v>
      </c>
      <c r="E71" s="89">
        <f>E65+E66+E67+E68+E69+E70</f>
        <v>17097611.379999999</v>
      </c>
      <c r="F71" s="75">
        <f ca="1">F65+F66+F67+F68+F69+F70</f>
        <v>17097611.379999995</v>
      </c>
    </row>
    <row r="72" spans="1:6" ht="22.5" x14ac:dyDescent="0.2">
      <c r="A72" s="36" t="s">
        <v>50</v>
      </c>
      <c r="B72" s="36" t="s">
        <v>51</v>
      </c>
      <c r="C72" s="24"/>
      <c r="D72" s="24"/>
      <c r="E72" s="88"/>
      <c r="F72" s="76"/>
    </row>
    <row r="73" spans="1:6" x14ac:dyDescent="0.2">
      <c r="A73" s="34" t="s">
        <v>63</v>
      </c>
      <c r="B73" s="38" t="s">
        <v>64</v>
      </c>
      <c r="C73" s="24">
        <v>400000</v>
      </c>
      <c r="D73" s="39">
        <v>476080.83</v>
      </c>
      <c r="E73" s="24">
        <f>E106</f>
        <v>400000</v>
      </c>
      <c r="F73" s="76">
        <f>F106</f>
        <v>390000</v>
      </c>
    </row>
    <row r="74" spans="1:6" x14ac:dyDescent="0.2">
      <c r="A74" s="34" t="s">
        <v>65</v>
      </c>
      <c r="B74" s="38" t="s">
        <v>66</v>
      </c>
      <c r="C74" s="24">
        <v>600000</v>
      </c>
      <c r="D74" s="39">
        <v>527250</v>
      </c>
      <c r="E74" s="24">
        <f t="shared" ref="E74:F81" si="0">E107</f>
        <v>675000</v>
      </c>
      <c r="F74" s="76">
        <f>F107</f>
        <v>485105.19</v>
      </c>
    </row>
    <row r="75" spans="1:6" x14ac:dyDescent="0.2">
      <c r="A75" s="34" t="s">
        <v>67</v>
      </c>
      <c r="B75" s="38" t="s">
        <v>68</v>
      </c>
      <c r="C75" s="24">
        <v>300000</v>
      </c>
      <c r="D75" s="39">
        <v>238044.13</v>
      </c>
      <c r="E75" s="24">
        <f t="shared" si="0"/>
        <v>215000</v>
      </c>
      <c r="F75" s="76">
        <f t="shared" si="0"/>
        <v>213935.8</v>
      </c>
    </row>
    <row r="76" spans="1:6" x14ac:dyDescent="0.2">
      <c r="A76" s="34" t="s">
        <v>69</v>
      </c>
      <c r="B76" s="38" t="s">
        <v>70</v>
      </c>
      <c r="C76" s="24">
        <v>170000</v>
      </c>
      <c r="D76" s="39">
        <v>164280.29999999999</v>
      </c>
      <c r="E76" s="24">
        <f t="shared" si="0"/>
        <v>176000</v>
      </c>
      <c r="F76" s="76">
        <f t="shared" si="0"/>
        <v>146000</v>
      </c>
    </row>
    <row r="77" spans="1:6" x14ac:dyDescent="0.2">
      <c r="A77" s="34" t="s">
        <v>71</v>
      </c>
      <c r="B77" s="38" t="s">
        <v>72</v>
      </c>
      <c r="C77" s="24">
        <v>10000</v>
      </c>
      <c r="D77" s="39">
        <v>10000</v>
      </c>
      <c r="E77" s="24">
        <f t="shared" si="0"/>
        <v>10000</v>
      </c>
      <c r="F77" s="76">
        <f t="shared" si="0"/>
        <v>10000</v>
      </c>
    </row>
    <row r="78" spans="1:6" ht="22.5" x14ac:dyDescent="0.2">
      <c r="A78" s="34" t="s">
        <v>73</v>
      </c>
      <c r="B78" s="38" t="s">
        <v>74</v>
      </c>
      <c r="C78" s="24">
        <v>100000</v>
      </c>
      <c r="D78" s="39">
        <v>100000</v>
      </c>
      <c r="E78" s="24">
        <f t="shared" si="0"/>
        <v>110000</v>
      </c>
      <c r="F78" s="76">
        <f t="shared" si="0"/>
        <v>108040.78</v>
      </c>
    </row>
    <row r="79" spans="1:6" ht="22.5" x14ac:dyDescent="0.2">
      <c r="A79" s="34" t="s">
        <v>75</v>
      </c>
      <c r="B79" s="38" t="s">
        <v>76</v>
      </c>
      <c r="C79" s="24">
        <v>300000</v>
      </c>
      <c r="D79" s="39">
        <v>235000</v>
      </c>
      <c r="E79" s="24">
        <f>E112</f>
        <v>280000</v>
      </c>
      <c r="F79" s="76">
        <f>F112</f>
        <v>265000</v>
      </c>
    </row>
    <row r="80" spans="1:6" ht="22.5" x14ac:dyDescent="0.2">
      <c r="A80" s="34" t="s">
        <v>77</v>
      </c>
      <c r="B80" s="38" t="s">
        <v>78</v>
      </c>
      <c r="C80" s="24">
        <v>20000</v>
      </c>
      <c r="D80" s="39">
        <v>15000</v>
      </c>
      <c r="E80" s="24">
        <f t="shared" si="0"/>
        <v>20000</v>
      </c>
      <c r="F80" s="76">
        <f t="shared" si="0"/>
        <v>15000</v>
      </c>
    </row>
    <row r="81" spans="1:10" ht="22.5" x14ac:dyDescent="0.2">
      <c r="A81" s="34" t="s">
        <v>79</v>
      </c>
      <c r="B81" s="38" t="s">
        <v>80</v>
      </c>
      <c r="C81" s="24">
        <v>100000</v>
      </c>
      <c r="D81" s="39">
        <v>160000</v>
      </c>
      <c r="E81" s="24">
        <f t="shared" si="0"/>
        <v>120000</v>
      </c>
      <c r="F81" s="76">
        <f>F173</f>
        <v>120000</v>
      </c>
    </row>
    <row r="82" spans="1:10" x14ac:dyDescent="0.2">
      <c r="A82" s="34"/>
      <c r="B82" s="40" t="s">
        <v>81</v>
      </c>
      <c r="C82" s="23">
        <f>C73+C74+C75+C76+C77+C78+C79+C80+C81</f>
        <v>2000000</v>
      </c>
      <c r="D82" s="23">
        <f>D73+D74+D75+D76+D77+D78+D79+D80+D81</f>
        <v>1925655.26</v>
      </c>
      <c r="E82" s="23">
        <f>E73+E74+E75+E76+E77+E78+E79+E80+E81</f>
        <v>2006000</v>
      </c>
      <c r="F82" s="75">
        <f>F73+F74+F75+F76+F77+F78+F79+F80+F81</f>
        <v>1753081.77</v>
      </c>
    </row>
    <row r="83" spans="1:10" ht="22.5" x14ac:dyDescent="0.2">
      <c r="A83" s="36" t="s">
        <v>52</v>
      </c>
      <c r="B83" s="40" t="s">
        <v>53</v>
      </c>
      <c r="C83" s="41"/>
      <c r="D83" s="41"/>
      <c r="E83" s="24"/>
      <c r="F83" s="76"/>
    </row>
    <row r="84" spans="1:10" ht="22.5" x14ac:dyDescent="0.2">
      <c r="A84" s="34" t="s">
        <v>82</v>
      </c>
      <c r="B84" s="38" t="s">
        <v>83</v>
      </c>
      <c r="C84" s="24">
        <v>3500000</v>
      </c>
      <c r="D84" s="24">
        <v>3124494.12</v>
      </c>
      <c r="E84" s="24">
        <f>E117</f>
        <v>3277000</v>
      </c>
      <c r="F84" s="76">
        <f>F117</f>
        <v>3462963.41</v>
      </c>
    </row>
    <row r="85" spans="1:10" ht="22.5" x14ac:dyDescent="0.2">
      <c r="A85" s="34" t="s">
        <v>84</v>
      </c>
      <c r="B85" s="38" t="s">
        <v>85</v>
      </c>
      <c r="C85" s="24">
        <v>3400000</v>
      </c>
      <c r="D85" s="24">
        <v>3629248.17</v>
      </c>
      <c r="E85" s="24">
        <f>E118</f>
        <v>3705000</v>
      </c>
      <c r="F85" s="76">
        <f>F118</f>
        <v>4040437.7599999998</v>
      </c>
    </row>
    <row r="86" spans="1:10" x14ac:dyDescent="0.2">
      <c r="A86" s="34"/>
      <c r="B86" s="40" t="s">
        <v>86</v>
      </c>
      <c r="C86" s="23">
        <f>C84+C85</f>
        <v>6900000</v>
      </c>
      <c r="D86" s="23">
        <f>D84+D85</f>
        <v>6753742.29</v>
      </c>
      <c r="E86" s="23">
        <f>E84+E85</f>
        <v>6982000</v>
      </c>
      <c r="F86" s="75">
        <f>SUM(F84:F85)</f>
        <v>7503401.1699999999</v>
      </c>
    </row>
    <row r="87" spans="1:10" ht="22.5" x14ac:dyDescent="0.2">
      <c r="A87" s="36" t="s">
        <v>54</v>
      </c>
      <c r="B87" s="40" t="s">
        <v>55</v>
      </c>
      <c r="C87" s="24"/>
      <c r="D87" s="24"/>
      <c r="E87" s="24"/>
      <c r="F87" s="76"/>
    </row>
    <row r="88" spans="1:10" ht="45" x14ac:dyDescent="0.2">
      <c r="A88" s="34" t="s">
        <v>87</v>
      </c>
      <c r="B88" s="38" t="s">
        <v>88</v>
      </c>
      <c r="C88" s="24">
        <v>200000</v>
      </c>
      <c r="D88" s="24">
        <v>107000</v>
      </c>
      <c r="E88" s="24">
        <f>E121</f>
        <v>260000</v>
      </c>
      <c r="F88" s="76">
        <f>F121</f>
        <v>110158.79000000001</v>
      </c>
      <c r="J88" s="42"/>
    </row>
    <row r="89" spans="1:10" x14ac:dyDescent="0.2">
      <c r="A89" s="34" t="s">
        <v>89</v>
      </c>
      <c r="B89" s="38" t="s">
        <v>90</v>
      </c>
      <c r="C89" s="24">
        <v>100000</v>
      </c>
      <c r="D89" s="24">
        <v>50000</v>
      </c>
      <c r="E89" s="24">
        <f>E122</f>
        <v>65000</v>
      </c>
      <c r="F89" s="76">
        <f>F122</f>
        <v>75000</v>
      </c>
    </row>
    <row r="90" spans="1:10" x14ac:dyDescent="0.2">
      <c r="A90" s="34"/>
      <c r="B90" s="40" t="s">
        <v>91</v>
      </c>
      <c r="C90" s="23">
        <v>300000</v>
      </c>
      <c r="D90" s="23">
        <f>D88+D89</f>
        <v>157000</v>
      </c>
      <c r="E90" s="23">
        <f>E88+E89</f>
        <v>325000</v>
      </c>
      <c r="F90" s="75">
        <f>F88+F89</f>
        <v>185158.79</v>
      </c>
    </row>
    <row r="91" spans="1:10" x14ac:dyDescent="0.2">
      <c r="A91" s="36" t="s">
        <v>56</v>
      </c>
      <c r="B91" s="40" t="s">
        <v>57</v>
      </c>
      <c r="C91" s="24"/>
      <c r="D91" s="24"/>
      <c r="E91" s="24"/>
      <c r="F91" s="76"/>
    </row>
    <row r="92" spans="1:10" x14ac:dyDescent="0.2">
      <c r="A92" s="34" t="s">
        <v>92</v>
      </c>
      <c r="B92" s="38" t="s">
        <v>93</v>
      </c>
      <c r="C92" s="24">
        <v>3800000</v>
      </c>
      <c r="D92" s="24">
        <v>3810000</v>
      </c>
      <c r="E92" s="24">
        <f>E274</f>
        <v>3800000</v>
      </c>
      <c r="F92" s="76">
        <f>F274</f>
        <v>3810000</v>
      </c>
    </row>
    <row r="93" spans="1:10" x14ac:dyDescent="0.2">
      <c r="A93" s="34" t="s">
        <v>94</v>
      </c>
      <c r="B93" s="38" t="s">
        <v>95</v>
      </c>
      <c r="C93" s="24">
        <v>600000</v>
      </c>
      <c r="D93" s="24">
        <v>590000</v>
      </c>
      <c r="E93" s="24">
        <f>E284</f>
        <v>600000</v>
      </c>
      <c r="F93" s="76">
        <f>F284</f>
        <v>590000</v>
      </c>
    </row>
    <row r="94" spans="1:10" x14ac:dyDescent="0.2">
      <c r="A94" s="34"/>
      <c r="B94" s="40" t="s">
        <v>96</v>
      </c>
      <c r="C94" s="23">
        <f>C92+C93</f>
        <v>4400000</v>
      </c>
      <c r="D94" s="43">
        <f>D92+D93</f>
        <v>4400000</v>
      </c>
      <c r="E94" s="23">
        <f>E92+E93</f>
        <v>4400000</v>
      </c>
      <c r="F94" s="75">
        <f>F92+F93</f>
        <v>4400000</v>
      </c>
    </row>
    <row r="95" spans="1:10" ht="45" x14ac:dyDescent="0.2">
      <c r="A95" s="36" t="s">
        <v>58</v>
      </c>
      <c r="B95" s="40" t="s">
        <v>97</v>
      </c>
      <c r="C95" s="44">
        <v>0</v>
      </c>
      <c r="D95" s="23">
        <v>2666108.89</v>
      </c>
      <c r="E95" s="23">
        <f>E132</f>
        <v>3097611.38</v>
      </c>
      <c r="F95" s="76">
        <f>F102</f>
        <v>2797295.31</v>
      </c>
    </row>
    <row r="96" spans="1:10" ht="25.5" customHeight="1" x14ac:dyDescent="0.2">
      <c r="A96" s="36" t="s">
        <v>60</v>
      </c>
      <c r="B96" s="36" t="s">
        <v>61</v>
      </c>
      <c r="C96" s="45">
        <v>400000</v>
      </c>
      <c r="D96" s="46">
        <v>577493.56000000006</v>
      </c>
      <c r="E96" s="23">
        <v>287000</v>
      </c>
      <c r="F96" s="75">
        <f ca="1">F70</f>
        <v>458674.33999999613</v>
      </c>
    </row>
    <row r="97" spans="1:6" x14ac:dyDescent="0.2">
      <c r="A97" s="102"/>
      <c r="B97" s="103"/>
      <c r="C97" s="103"/>
      <c r="D97" s="103"/>
      <c r="E97" s="104"/>
      <c r="F97" s="87"/>
    </row>
    <row r="98" spans="1:6" ht="19.5" customHeight="1" x14ac:dyDescent="0.2">
      <c r="A98" s="47" t="s">
        <v>50</v>
      </c>
      <c r="B98" s="105" t="s">
        <v>51</v>
      </c>
      <c r="C98" s="106"/>
      <c r="D98" s="107"/>
      <c r="E98" s="90">
        <f>E115</f>
        <v>2006000</v>
      </c>
      <c r="F98" s="76">
        <f>F115</f>
        <v>1753081.77</v>
      </c>
    </row>
    <row r="99" spans="1:6" ht="16.5" customHeight="1" x14ac:dyDescent="0.2">
      <c r="A99" s="47" t="s">
        <v>52</v>
      </c>
      <c r="B99" s="105" t="s">
        <v>53</v>
      </c>
      <c r="C99" s="106"/>
      <c r="D99" s="107"/>
      <c r="E99" s="90">
        <f>E119</f>
        <v>6982000</v>
      </c>
      <c r="F99" s="76">
        <f>F119</f>
        <v>7503401.1699999999</v>
      </c>
    </row>
    <row r="100" spans="1:6" ht="15" customHeight="1" x14ac:dyDescent="0.2">
      <c r="A100" s="47" t="s">
        <v>54</v>
      </c>
      <c r="B100" s="105" t="s">
        <v>55</v>
      </c>
      <c r="C100" s="106"/>
      <c r="D100" s="107"/>
      <c r="E100" s="90">
        <f>E123</f>
        <v>325000</v>
      </c>
      <c r="F100" s="76">
        <f>F123</f>
        <v>185158.79</v>
      </c>
    </row>
    <row r="101" spans="1:6" ht="14.25" customHeight="1" x14ac:dyDescent="0.2">
      <c r="A101" s="47" t="s">
        <v>56</v>
      </c>
      <c r="B101" s="105" t="s">
        <v>57</v>
      </c>
      <c r="C101" s="106"/>
      <c r="D101" s="107"/>
      <c r="E101" s="90">
        <f>E127</f>
        <v>4400000</v>
      </c>
      <c r="F101" s="76">
        <f>F127</f>
        <v>4400000</v>
      </c>
    </row>
    <row r="102" spans="1:6" ht="25.5" customHeight="1" x14ac:dyDescent="0.2">
      <c r="A102" s="47" t="s">
        <v>58</v>
      </c>
      <c r="B102" s="105" t="s">
        <v>59</v>
      </c>
      <c r="C102" s="106"/>
      <c r="D102" s="107"/>
      <c r="E102" s="90">
        <f>E132</f>
        <v>3097611.38</v>
      </c>
      <c r="F102" s="76">
        <f>F132</f>
        <v>2797295.31</v>
      </c>
    </row>
    <row r="103" spans="1:6" ht="15" customHeight="1" x14ac:dyDescent="0.2">
      <c r="A103" s="47" t="s">
        <v>60</v>
      </c>
      <c r="B103" s="105" t="s">
        <v>61</v>
      </c>
      <c r="C103" s="106"/>
      <c r="D103" s="107"/>
      <c r="E103" s="90">
        <v>287000</v>
      </c>
      <c r="F103" s="76">
        <f ca="1">F70</f>
        <v>458674.33999999613</v>
      </c>
    </row>
    <row r="104" spans="1:6" ht="23.25" customHeight="1" x14ac:dyDescent="0.2">
      <c r="A104" s="47"/>
      <c r="B104" s="115" t="s">
        <v>62</v>
      </c>
      <c r="C104" s="106"/>
      <c r="D104" s="116"/>
      <c r="E104" s="75">
        <f>E98+E99+E100+E101+E102+E103</f>
        <v>17097611.379999999</v>
      </c>
      <c r="F104" s="75">
        <f ca="1">F98+F99+F100+F101+F102+F103</f>
        <v>17097611.379999995</v>
      </c>
    </row>
    <row r="105" spans="1:6" ht="12.75" customHeight="1" x14ac:dyDescent="0.2">
      <c r="A105" s="47" t="s">
        <v>50</v>
      </c>
      <c r="B105" s="105" t="s">
        <v>51</v>
      </c>
      <c r="C105" s="106"/>
      <c r="D105" s="107"/>
      <c r="E105" s="90"/>
      <c r="F105" s="76"/>
    </row>
    <row r="106" spans="1:6" x14ac:dyDescent="0.2">
      <c r="A106" s="50" t="s">
        <v>63</v>
      </c>
      <c r="B106" s="105" t="s">
        <v>64</v>
      </c>
      <c r="C106" s="106"/>
      <c r="D106" s="107"/>
      <c r="E106" s="90">
        <f>E135</f>
        <v>400000</v>
      </c>
      <c r="F106" s="76">
        <f>F135</f>
        <v>390000</v>
      </c>
    </row>
    <row r="107" spans="1:6" x14ac:dyDescent="0.2">
      <c r="A107" s="50" t="s">
        <v>65</v>
      </c>
      <c r="B107" s="105" t="s">
        <v>66</v>
      </c>
      <c r="C107" s="106"/>
      <c r="D107" s="107"/>
      <c r="E107" s="90">
        <f>E140</f>
        <v>675000</v>
      </c>
      <c r="F107" s="76">
        <f>F140</f>
        <v>485105.19</v>
      </c>
    </row>
    <row r="108" spans="1:6" x14ac:dyDescent="0.2">
      <c r="A108" s="50" t="s">
        <v>67</v>
      </c>
      <c r="B108" s="105" t="s">
        <v>68</v>
      </c>
      <c r="C108" s="106"/>
      <c r="D108" s="107"/>
      <c r="E108" s="90">
        <f>E150</f>
        <v>215000</v>
      </c>
      <c r="F108" s="48">
        <f>F150</f>
        <v>213935.8</v>
      </c>
    </row>
    <row r="109" spans="1:6" x14ac:dyDescent="0.2">
      <c r="A109" s="50" t="s">
        <v>69</v>
      </c>
      <c r="B109" s="105" t="s">
        <v>70</v>
      </c>
      <c r="C109" s="106"/>
      <c r="D109" s="107"/>
      <c r="E109" s="90">
        <f>E155</f>
        <v>176000</v>
      </c>
      <c r="F109" s="48">
        <f>F155</f>
        <v>146000</v>
      </c>
    </row>
    <row r="110" spans="1:6" x14ac:dyDescent="0.2">
      <c r="A110" s="50" t="s">
        <v>71</v>
      </c>
      <c r="B110" s="105" t="s">
        <v>72</v>
      </c>
      <c r="C110" s="106"/>
      <c r="D110" s="107"/>
      <c r="E110" s="90">
        <f>E160</f>
        <v>10000</v>
      </c>
      <c r="F110" s="48">
        <f>F160</f>
        <v>10000</v>
      </c>
    </row>
    <row r="111" spans="1:6" ht="12.75" customHeight="1" x14ac:dyDescent="0.2">
      <c r="A111" s="50" t="s">
        <v>73</v>
      </c>
      <c r="B111" s="105" t="s">
        <v>74</v>
      </c>
      <c r="C111" s="106"/>
      <c r="D111" s="107"/>
      <c r="E111" s="90">
        <f>E161</f>
        <v>110000</v>
      </c>
      <c r="F111" s="48">
        <f>F161</f>
        <v>108040.78</v>
      </c>
    </row>
    <row r="112" spans="1:6" ht="12.75" customHeight="1" x14ac:dyDescent="0.2">
      <c r="A112" s="50" t="s">
        <v>75</v>
      </c>
      <c r="B112" s="105" t="s">
        <v>76</v>
      </c>
      <c r="C112" s="106"/>
      <c r="D112" s="107"/>
      <c r="E112" s="90">
        <f>E167</f>
        <v>280000</v>
      </c>
      <c r="F112" s="48">
        <f>F167</f>
        <v>265000</v>
      </c>
    </row>
    <row r="113" spans="1:6" ht="12.75" customHeight="1" x14ac:dyDescent="0.2">
      <c r="A113" s="50" t="s">
        <v>77</v>
      </c>
      <c r="B113" s="105" t="s">
        <v>78</v>
      </c>
      <c r="C113" s="106"/>
      <c r="D113" s="107"/>
      <c r="E113" s="90">
        <f>E172</f>
        <v>20000</v>
      </c>
      <c r="F113" s="48">
        <f>F172</f>
        <v>15000</v>
      </c>
    </row>
    <row r="114" spans="1:6" ht="12.75" customHeight="1" x14ac:dyDescent="0.2">
      <c r="A114" s="50" t="s">
        <v>79</v>
      </c>
      <c r="B114" s="105" t="s">
        <v>80</v>
      </c>
      <c r="C114" s="106"/>
      <c r="D114" s="107"/>
      <c r="E114" s="90">
        <f>E173</f>
        <v>120000</v>
      </c>
      <c r="F114" s="48">
        <f>F173</f>
        <v>120000</v>
      </c>
    </row>
    <row r="115" spans="1:6" x14ac:dyDescent="0.2">
      <c r="A115" s="50"/>
      <c r="B115" s="115" t="s">
        <v>81</v>
      </c>
      <c r="C115" s="106"/>
      <c r="D115" s="116"/>
      <c r="E115" s="75">
        <f>E106+E107+E108+E109+E110+E111+E112+E113+E114</f>
        <v>2006000</v>
      </c>
      <c r="F115" s="49">
        <f>F106+F107+F108+F109+F110+F111+F112+F113+F114</f>
        <v>1753081.77</v>
      </c>
    </row>
    <row r="116" spans="1:6" ht="12.75" customHeight="1" x14ac:dyDescent="0.2">
      <c r="A116" s="47" t="s">
        <v>52</v>
      </c>
      <c r="B116" s="105" t="s">
        <v>53</v>
      </c>
      <c r="C116" s="106"/>
      <c r="D116" s="107"/>
      <c r="E116" s="90"/>
      <c r="F116" s="48"/>
    </row>
    <row r="117" spans="1:6" ht="12.75" customHeight="1" x14ac:dyDescent="0.2">
      <c r="A117" s="50" t="s">
        <v>82</v>
      </c>
      <c r="B117" s="105" t="s">
        <v>83</v>
      </c>
      <c r="C117" s="106"/>
      <c r="D117" s="107"/>
      <c r="E117" s="90">
        <f>E178</f>
        <v>3277000</v>
      </c>
      <c r="F117" s="48">
        <f>F178</f>
        <v>3462963.41</v>
      </c>
    </row>
    <row r="118" spans="1:6" ht="12.75" customHeight="1" x14ac:dyDescent="0.2">
      <c r="A118" s="50" t="s">
        <v>84</v>
      </c>
      <c r="B118" s="105" t="s">
        <v>85</v>
      </c>
      <c r="C118" s="106"/>
      <c r="D118" s="107"/>
      <c r="E118" s="90">
        <f>E209</f>
        <v>3705000</v>
      </c>
      <c r="F118" s="48">
        <f>F209</f>
        <v>4040437.7599999998</v>
      </c>
    </row>
    <row r="119" spans="1:6" x14ac:dyDescent="0.2">
      <c r="A119" s="51"/>
      <c r="B119" s="115" t="s">
        <v>86</v>
      </c>
      <c r="C119" s="106"/>
      <c r="D119" s="116"/>
      <c r="E119" s="75">
        <f>E117+E118</f>
        <v>6982000</v>
      </c>
      <c r="F119" s="49">
        <f>F117+F118</f>
        <v>7503401.1699999999</v>
      </c>
    </row>
    <row r="120" spans="1:6" ht="12.75" customHeight="1" x14ac:dyDescent="0.2">
      <c r="A120" s="47" t="s">
        <v>54</v>
      </c>
      <c r="B120" s="105" t="s">
        <v>55</v>
      </c>
      <c r="C120" s="106"/>
      <c r="D120" s="107"/>
      <c r="E120" s="90"/>
      <c r="F120" s="48"/>
    </row>
    <row r="121" spans="1:6" ht="12.75" customHeight="1" x14ac:dyDescent="0.2">
      <c r="A121" s="50" t="s">
        <v>87</v>
      </c>
      <c r="B121" s="105" t="s">
        <v>98</v>
      </c>
      <c r="C121" s="106"/>
      <c r="D121" s="107"/>
      <c r="E121" s="90">
        <f>E263</f>
        <v>260000</v>
      </c>
      <c r="F121" s="57">
        <f>F263</f>
        <v>110158.79000000001</v>
      </c>
    </row>
    <row r="122" spans="1:6" x14ac:dyDescent="0.2">
      <c r="A122" s="50" t="s">
        <v>89</v>
      </c>
      <c r="B122" s="105" t="s">
        <v>90</v>
      </c>
      <c r="C122" s="106"/>
      <c r="D122" s="107"/>
      <c r="E122" s="90">
        <f>E269</f>
        <v>65000</v>
      </c>
      <c r="F122" s="57">
        <f>F269</f>
        <v>75000</v>
      </c>
    </row>
    <row r="123" spans="1:6" x14ac:dyDescent="0.2">
      <c r="A123" s="51"/>
      <c r="B123" s="115" t="s">
        <v>91</v>
      </c>
      <c r="C123" s="106"/>
      <c r="D123" s="116"/>
      <c r="E123" s="75">
        <f>E121+E122</f>
        <v>325000</v>
      </c>
      <c r="F123" s="49">
        <f>F121+F122</f>
        <v>185158.79</v>
      </c>
    </row>
    <row r="124" spans="1:6" x14ac:dyDescent="0.2">
      <c r="A124" s="47" t="s">
        <v>56</v>
      </c>
      <c r="B124" s="105" t="s">
        <v>57</v>
      </c>
      <c r="C124" s="106"/>
      <c r="D124" s="107"/>
      <c r="E124" s="90"/>
      <c r="F124" s="48"/>
    </row>
    <row r="125" spans="1:6" x14ac:dyDescent="0.2">
      <c r="A125" s="50" t="s">
        <v>92</v>
      </c>
      <c r="B125" s="105" t="s">
        <v>93</v>
      </c>
      <c r="C125" s="106"/>
      <c r="D125" s="107"/>
      <c r="E125" s="90">
        <f>E274</f>
        <v>3800000</v>
      </c>
      <c r="F125" s="57">
        <f>F274</f>
        <v>3810000</v>
      </c>
    </row>
    <row r="126" spans="1:6" x14ac:dyDescent="0.2">
      <c r="A126" s="50" t="s">
        <v>94</v>
      </c>
      <c r="B126" s="105" t="s">
        <v>95</v>
      </c>
      <c r="C126" s="106"/>
      <c r="D126" s="107"/>
      <c r="E126" s="90">
        <f>E284</f>
        <v>600000</v>
      </c>
      <c r="F126" s="57">
        <f>F284</f>
        <v>590000</v>
      </c>
    </row>
    <row r="127" spans="1:6" x14ac:dyDescent="0.2">
      <c r="A127" s="47"/>
      <c r="B127" s="115" t="s">
        <v>96</v>
      </c>
      <c r="C127" s="106"/>
      <c r="D127" s="116"/>
      <c r="E127" s="75">
        <f>E125+E126</f>
        <v>4400000</v>
      </c>
      <c r="F127" s="49">
        <f>F125+F126</f>
        <v>4400000</v>
      </c>
    </row>
    <row r="128" spans="1:6" ht="28.5" customHeight="1" x14ac:dyDescent="0.2">
      <c r="A128" s="52" t="s">
        <v>58</v>
      </c>
      <c r="B128" s="105" t="s">
        <v>59</v>
      </c>
      <c r="C128" s="106"/>
      <c r="D128" s="107"/>
      <c r="E128" s="75"/>
      <c r="F128" s="48"/>
    </row>
    <row r="129" spans="1:6" ht="24.75" customHeight="1" x14ac:dyDescent="0.2">
      <c r="A129" s="53" t="s">
        <v>99</v>
      </c>
      <c r="B129" s="119" t="s">
        <v>100</v>
      </c>
      <c r="C129" s="120"/>
      <c r="D129" s="121"/>
      <c r="E129" s="76">
        <v>1802066.06</v>
      </c>
      <c r="F129" s="48">
        <f>F291</f>
        <v>1501749.9900000002</v>
      </c>
    </row>
    <row r="130" spans="1:6" x14ac:dyDescent="0.2">
      <c r="A130" s="53" t="s">
        <v>101</v>
      </c>
      <c r="B130" s="119" t="s">
        <v>102</v>
      </c>
      <c r="C130" s="120"/>
      <c r="D130" s="121"/>
      <c r="E130" s="76">
        <v>286885.65000000002</v>
      </c>
      <c r="F130" s="48">
        <f>F332</f>
        <v>286885.65000000002</v>
      </c>
    </row>
    <row r="131" spans="1:6" x14ac:dyDescent="0.2">
      <c r="A131" s="53" t="s">
        <v>103</v>
      </c>
      <c r="B131" s="119" t="s">
        <v>104</v>
      </c>
      <c r="C131" s="120"/>
      <c r="D131" s="121"/>
      <c r="E131" s="76">
        <v>1008659.67</v>
      </c>
      <c r="F131" s="48">
        <f>F335</f>
        <v>1008659.6699999999</v>
      </c>
    </row>
    <row r="132" spans="1:6" x14ac:dyDescent="0.2">
      <c r="A132" s="52"/>
      <c r="B132" s="115" t="s">
        <v>105</v>
      </c>
      <c r="C132" s="106"/>
      <c r="D132" s="116"/>
      <c r="E132" s="75">
        <f>E129+E130+E131</f>
        <v>3097611.38</v>
      </c>
      <c r="F132" s="49">
        <f>F129+F130+F131</f>
        <v>2797295.31</v>
      </c>
    </row>
    <row r="133" spans="1:6" x14ac:dyDescent="0.2">
      <c r="A133" s="47" t="s">
        <v>60</v>
      </c>
      <c r="B133" s="115" t="s">
        <v>61</v>
      </c>
      <c r="C133" s="106"/>
      <c r="D133" s="116"/>
      <c r="E133" s="75">
        <v>287000</v>
      </c>
      <c r="F133" s="49">
        <f ca="1">F70</f>
        <v>458674.33999999613</v>
      </c>
    </row>
    <row r="134" spans="1:6" ht="12.75" customHeight="1" x14ac:dyDescent="0.2">
      <c r="A134" s="54" t="s">
        <v>50</v>
      </c>
      <c r="B134" s="117" t="s">
        <v>51</v>
      </c>
      <c r="C134" s="106"/>
      <c r="D134" s="118"/>
      <c r="E134" s="83">
        <f>E135+E140+E150+E155+E160+E161+E167+E172+E173</f>
        <v>2006000</v>
      </c>
      <c r="F134" s="55">
        <f>F135+F140+F150+F155+F160+F161+F167+F172+F173</f>
        <v>1753081.77</v>
      </c>
    </row>
    <row r="135" spans="1:6" x14ac:dyDescent="0.2">
      <c r="A135" s="54" t="s">
        <v>63</v>
      </c>
      <c r="B135" s="117" t="s">
        <v>64</v>
      </c>
      <c r="C135" s="106"/>
      <c r="D135" s="118"/>
      <c r="E135" s="83">
        <f>E137+E136+E138</f>
        <v>400000</v>
      </c>
      <c r="F135" s="55">
        <f>F136+F137+F138+F139</f>
        <v>390000</v>
      </c>
    </row>
    <row r="136" spans="1:6" ht="12.75" customHeight="1" x14ac:dyDescent="0.2">
      <c r="A136" s="56" t="s">
        <v>106</v>
      </c>
      <c r="B136" s="105" t="s">
        <v>107</v>
      </c>
      <c r="C136" s="106"/>
      <c r="D136" s="107"/>
      <c r="E136" s="90">
        <v>100000</v>
      </c>
      <c r="F136" s="48">
        <v>0</v>
      </c>
    </row>
    <row r="137" spans="1:6" ht="12.75" customHeight="1" x14ac:dyDescent="0.2">
      <c r="A137" s="56" t="s">
        <v>108</v>
      </c>
      <c r="B137" s="105" t="s">
        <v>109</v>
      </c>
      <c r="C137" s="106"/>
      <c r="D137" s="107"/>
      <c r="E137" s="90">
        <v>120000</v>
      </c>
      <c r="F137" s="48">
        <v>0</v>
      </c>
    </row>
    <row r="138" spans="1:6" ht="24" customHeight="1" x14ac:dyDescent="0.2">
      <c r="A138" s="56" t="s">
        <v>110</v>
      </c>
      <c r="B138" s="105" t="s">
        <v>111</v>
      </c>
      <c r="C138" s="122"/>
      <c r="D138" s="107"/>
      <c r="E138" s="90">
        <v>180000</v>
      </c>
      <c r="F138" s="48">
        <v>300000</v>
      </c>
    </row>
    <row r="139" spans="1:6" ht="18" customHeight="1" x14ac:dyDescent="0.2">
      <c r="A139" s="60" t="s">
        <v>478</v>
      </c>
      <c r="B139" s="119" t="s">
        <v>479</v>
      </c>
      <c r="C139" s="120"/>
      <c r="D139" s="123"/>
      <c r="E139" s="90">
        <v>0</v>
      </c>
      <c r="F139" s="48">
        <v>90000</v>
      </c>
    </row>
    <row r="140" spans="1:6" ht="20.25" customHeight="1" x14ac:dyDescent="0.2">
      <c r="A140" s="54" t="s">
        <v>65</v>
      </c>
      <c r="B140" s="117" t="s">
        <v>66</v>
      </c>
      <c r="C140" s="106"/>
      <c r="D140" s="118"/>
      <c r="E140" s="83">
        <f>E141+E145+E149+E148</f>
        <v>675000</v>
      </c>
      <c r="F140" s="55">
        <f>F141+F145+F148+F149</f>
        <v>485105.19</v>
      </c>
    </row>
    <row r="141" spans="1:6" ht="20.25" customHeight="1" x14ac:dyDescent="0.2">
      <c r="A141" s="56" t="s">
        <v>112</v>
      </c>
      <c r="B141" s="105" t="s">
        <v>113</v>
      </c>
      <c r="C141" s="106"/>
      <c r="D141" s="107"/>
      <c r="E141" s="90">
        <f>E142+E143</f>
        <v>490000</v>
      </c>
      <c r="F141" s="48">
        <f>F142+F143+F144</f>
        <v>385555.69</v>
      </c>
    </row>
    <row r="142" spans="1:6" ht="13.5" customHeight="1" x14ac:dyDescent="0.2">
      <c r="A142" s="56" t="s">
        <v>114</v>
      </c>
      <c r="B142" s="105" t="s">
        <v>115</v>
      </c>
      <c r="C142" s="106"/>
      <c r="D142" s="107"/>
      <c r="E142" s="90">
        <v>450000</v>
      </c>
      <c r="F142" s="48">
        <v>300555.69</v>
      </c>
    </row>
    <row r="143" spans="1:6" ht="15" customHeight="1" x14ac:dyDescent="0.2">
      <c r="A143" s="56" t="s">
        <v>116</v>
      </c>
      <c r="B143" s="105" t="s">
        <v>117</v>
      </c>
      <c r="C143" s="106"/>
      <c r="D143" s="107"/>
      <c r="E143" s="90">
        <v>40000</v>
      </c>
      <c r="F143" s="48">
        <v>40000</v>
      </c>
    </row>
    <row r="144" spans="1:6" ht="28.5" customHeight="1" x14ac:dyDescent="0.2">
      <c r="A144" s="60" t="s">
        <v>494</v>
      </c>
      <c r="B144" s="119" t="s">
        <v>495</v>
      </c>
      <c r="C144" s="106"/>
      <c r="D144" s="124"/>
      <c r="E144" s="90">
        <v>0</v>
      </c>
      <c r="F144" s="76">
        <v>45000</v>
      </c>
    </row>
    <row r="145" spans="1:6" x14ac:dyDescent="0.2">
      <c r="A145" s="56" t="s">
        <v>118</v>
      </c>
      <c r="B145" s="105" t="s">
        <v>119</v>
      </c>
      <c r="C145" s="106"/>
      <c r="D145" s="107"/>
      <c r="E145" s="90">
        <f>E146+E147</f>
        <v>65000</v>
      </c>
      <c r="F145" s="57">
        <f>F146+F147</f>
        <v>69549.5</v>
      </c>
    </row>
    <row r="146" spans="1:6" ht="16.5" customHeight="1" x14ac:dyDescent="0.2">
      <c r="A146" s="56" t="s">
        <v>120</v>
      </c>
      <c r="B146" s="105" t="s">
        <v>121</v>
      </c>
      <c r="C146" s="106"/>
      <c r="D146" s="107"/>
      <c r="E146" s="90">
        <v>50000</v>
      </c>
      <c r="F146" s="48">
        <v>49549.5</v>
      </c>
    </row>
    <row r="147" spans="1:6" ht="18" customHeight="1" x14ac:dyDescent="0.2">
      <c r="A147" s="56" t="s">
        <v>122</v>
      </c>
      <c r="B147" s="105" t="s">
        <v>123</v>
      </c>
      <c r="C147" s="106"/>
      <c r="D147" s="107"/>
      <c r="E147" s="90">
        <v>15000</v>
      </c>
      <c r="F147" s="48">
        <v>20000</v>
      </c>
    </row>
    <row r="148" spans="1:6" ht="15.75" customHeight="1" x14ac:dyDescent="0.2">
      <c r="A148" s="56" t="s">
        <v>124</v>
      </c>
      <c r="B148" s="105" t="s">
        <v>125</v>
      </c>
      <c r="C148" s="106"/>
      <c r="D148" s="107"/>
      <c r="E148" s="90">
        <v>100000</v>
      </c>
      <c r="F148" s="48">
        <v>20000</v>
      </c>
    </row>
    <row r="149" spans="1:6" ht="13.5" customHeight="1" x14ac:dyDescent="0.2">
      <c r="A149" s="58" t="s">
        <v>126</v>
      </c>
      <c r="B149" s="105" t="s">
        <v>127</v>
      </c>
      <c r="C149" s="106"/>
      <c r="D149" s="107"/>
      <c r="E149" s="90">
        <v>20000</v>
      </c>
      <c r="F149" s="48">
        <v>10000</v>
      </c>
    </row>
    <row r="150" spans="1:6" ht="19.5" customHeight="1" x14ac:dyDescent="0.2">
      <c r="A150" s="54" t="s">
        <v>128</v>
      </c>
      <c r="B150" s="117" t="s">
        <v>68</v>
      </c>
      <c r="C150" s="106"/>
      <c r="D150" s="118"/>
      <c r="E150" s="83">
        <f>E151+E152+E153+E154</f>
        <v>215000</v>
      </c>
      <c r="F150" s="55">
        <f>F151+F152+F153+F154</f>
        <v>213935.8</v>
      </c>
    </row>
    <row r="151" spans="1:6" x14ac:dyDescent="0.2">
      <c r="A151" s="56" t="s">
        <v>129</v>
      </c>
      <c r="B151" s="105" t="s">
        <v>130</v>
      </c>
      <c r="C151" s="106"/>
      <c r="D151" s="107"/>
      <c r="E151" s="90">
        <v>85000</v>
      </c>
      <c r="F151" s="76">
        <v>83935.8</v>
      </c>
    </row>
    <row r="152" spans="1:6" ht="12.75" customHeight="1" x14ac:dyDescent="0.2">
      <c r="A152" s="56" t="s">
        <v>131</v>
      </c>
      <c r="B152" s="105" t="s">
        <v>132</v>
      </c>
      <c r="C152" s="106"/>
      <c r="D152" s="107"/>
      <c r="E152" s="90">
        <v>50000</v>
      </c>
      <c r="F152" s="76">
        <v>50000</v>
      </c>
    </row>
    <row r="153" spans="1:6" ht="22.5" customHeight="1" x14ac:dyDescent="0.2">
      <c r="A153" s="56" t="s">
        <v>133</v>
      </c>
      <c r="B153" s="105" t="s">
        <v>134</v>
      </c>
      <c r="C153" s="106"/>
      <c r="D153" s="107"/>
      <c r="E153" s="90">
        <v>30000</v>
      </c>
      <c r="F153" s="76">
        <v>80000</v>
      </c>
    </row>
    <row r="154" spans="1:6" ht="15.75" customHeight="1" x14ac:dyDescent="0.2">
      <c r="A154" s="56" t="s">
        <v>135</v>
      </c>
      <c r="B154" s="125" t="s">
        <v>136</v>
      </c>
      <c r="C154" s="106"/>
      <c r="D154" s="126"/>
      <c r="E154" s="90">
        <v>50000</v>
      </c>
      <c r="F154" s="76">
        <v>0</v>
      </c>
    </row>
    <row r="155" spans="1:6" ht="21.75" customHeight="1" x14ac:dyDescent="0.2">
      <c r="A155" s="54" t="s">
        <v>69</v>
      </c>
      <c r="B155" s="117" t="s">
        <v>70</v>
      </c>
      <c r="C155" s="106"/>
      <c r="D155" s="118"/>
      <c r="E155" s="83">
        <f>E156++E157+E158+E159</f>
        <v>176000</v>
      </c>
      <c r="F155" s="83">
        <f>F156++F157+F158+F159</f>
        <v>146000</v>
      </c>
    </row>
    <row r="156" spans="1:6" ht="24" customHeight="1" x14ac:dyDescent="0.2">
      <c r="A156" s="56" t="s">
        <v>137</v>
      </c>
      <c r="B156" s="105" t="s">
        <v>138</v>
      </c>
      <c r="C156" s="122"/>
      <c r="D156" s="107"/>
      <c r="E156" s="90">
        <v>100000</v>
      </c>
      <c r="F156" s="76">
        <v>100000</v>
      </c>
    </row>
    <row r="157" spans="1:6" ht="27" customHeight="1" x14ac:dyDescent="0.2">
      <c r="A157" s="56" t="s">
        <v>139</v>
      </c>
      <c r="B157" s="105" t="s">
        <v>140</v>
      </c>
      <c r="C157" s="106"/>
      <c r="D157" s="107"/>
      <c r="E157" s="90">
        <v>6000</v>
      </c>
      <c r="F157" s="76">
        <v>6000</v>
      </c>
    </row>
    <row r="158" spans="1:6" ht="19.5" customHeight="1" x14ac:dyDescent="0.2">
      <c r="A158" s="56" t="s">
        <v>141</v>
      </c>
      <c r="B158" s="105" t="s">
        <v>142</v>
      </c>
      <c r="C158" s="106"/>
      <c r="D158" s="107"/>
      <c r="E158" s="90">
        <v>30000</v>
      </c>
      <c r="F158" s="76">
        <v>0</v>
      </c>
    </row>
    <row r="159" spans="1:6" ht="27" customHeight="1" x14ac:dyDescent="0.2">
      <c r="A159" s="56" t="s">
        <v>143</v>
      </c>
      <c r="B159" s="105" t="s">
        <v>144</v>
      </c>
      <c r="C159" s="106"/>
      <c r="D159" s="107"/>
      <c r="E159" s="90">
        <v>40000</v>
      </c>
      <c r="F159" s="76">
        <v>40000</v>
      </c>
    </row>
    <row r="160" spans="1:6" ht="18" customHeight="1" x14ac:dyDescent="0.2">
      <c r="A160" s="54" t="s">
        <v>71</v>
      </c>
      <c r="B160" s="117" t="s">
        <v>72</v>
      </c>
      <c r="C160" s="106"/>
      <c r="D160" s="118"/>
      <c r="E160" s="83">
        <v>10000</v>
      </c>
      <c r="F160" s="55">
        <v>10000</v>
      </c>
    </row>
    <row r="161" spans="1:6" ht="15.75" customHeight="1" x14ac:dyDescent="0.2">
      <c r="A161" s="54" t="s">
        <v>73</v>
      </c>
      <c r="B161" s="117" t="s">
        <v>74</v>
      </c>
      <c r="C161" s="106"/>
      <c r="D161" s="118"/>
      <c r="E161" s="83">
        <f>E162+E163+E164+E165+E166</f>
        <v>110000</v>
      </c>
      <c r="F161" s="55">
        <f>F162+F163+F164+F165+F166</f>
        <v>108040.78</v>
      </c>
    </row>
    <row r="162" spans="1:6" ht="15" customHeight="1" x14ac:dyDescent="0.2">
      <c r="A162" s="56" t="s">
        <v>145</v>
      </c>
      <c r="B162" s="105" t="s">
        <v>146</v>
      </c>
      <c r="C162" s="106"/>
      <c r="D162" s="107"/>
      <c r="E162" s="90">
        <v>53000</v>
      </c>
      <c r="F162" s="76">
        <v>53000</v>
      </c>
    </row>
    <row r="163" spans="1:6" ht="17.25" customHeight="1" x14ac:dyDescent="0.2">
      <c r="A163" s="56" t="s">
        <v>147</v>
      </c>
      <c r="B163" s="105" t="s">
        <v>148</v>
      </c>
      <c r="C163" s="106"/>
      <c r="D163" s="107"/>
      <c r="E163" s="90">
        <v>5000</v>
      </c>
      <c r="F163" s="76">
        <v>3040.78</v>
      </c>
    </row>
    <row r="164" spans="1:6" ht="25.5" customHeight="1" x14ac:dyDescent="0.2">
      <c r="A164" s="56" t="s">
        <v>149</v>
      </c>
      <c r="B164" s="105" t="s">
        <v>150</v>
      </c>
      <c r="C164" s="106"/>
      <c r="D164" s="107"/>
      <c r="E164" s="90">
        <v>10000</v>
      </c>
      <c r="F164" s="76">
        <v>10000</v>
      </c>
    </row>
    <row r="165" spans="1:6" ht="12.75" customHeight="1" x14ac:dyDescent="0.2">
      <c r="A165" s="56" t="s">
        <v>151</v>
      </c>
      <c r="B165" s="105" t="s">
        <v>152</v>
      </c>
      <c r="C165" s="106"/>
      <c r="D165" s="107"/>
      <c r="E165" s="90">
        <v>35000</v>
      </c>
      <c r="F165" s="76">
        <v>35000</v>
      </c>
    </row>
    <row r="166" spans="1:6" ht="17.25" customHeight="1" x14ac:dyDescent="0.2">
      <c r="A166" s="56" t="s">
        <v>153</v>
      </c>
      <c r="B166" s="105" t="s">
        <v>154</v>
      </c>
      <c r="C166" s="106"/>
      <c r="D166" s="107"/>
      <c r="E166" s="90">
        <v>7000</v>
      </c>
      <c r="F166" s="76">
        <v>7000</v>
      </c>
    </row>
    <row r="167" spans="1:6" ht="18.75" customHeight="1" x14ac:dyDescent="0.2">
      <c r="A167" s="54" t="s">
        <v>155</v>
      </c>
      <c r="B167" s="117" t="s">
        <v>156</v>
      </c>
      <c r="C167" s="106"/>
      <c r="D167" s="118"/>
      <c r="E167" s="83">
        <f>SUM(E168:E171)</f>
        <v>280000</v>
      </c>
      <c r="F167" s="83">
        <f>F168+F169+F170+F171</f>
        <v>265000</v>
      </c>
    </row>
    <row r="168" spans="1:6" x14ac:dyDescent="0.2">
      <c r="A168" s="56" t="s">
        <v>157</v>
      </c>
      <c r="B168" s="105" t="s">
        <v>158</v>
      </c>
      <c r="C168" s="106"/>
      <c r="D168" s="107"/>
      <c r="E168" s="90">
        <v>30000</v>
      </c>
      <c r="F168" s="76">
        <v>30000</v>
      </c>
    </row>
    <row r="169" spans="1:6" x14ac:dyDescent="0.2">
      <c r="A169" s="56" t="s">
        <v>159</v>
      </c>
      <c r="B169" s="105" t="s">
        <v>160</v>
      </c>
      <c r="C169" s="106"/>
      <c r="D169" s="107"/>
      <c r="E169" s="90">
        <v>20000</v>
      </c>
      <c r="F169" s="76">
        <v>15000</v>
      </c>
    </row>
    <row r="170" spans="1:6" x14ac:dyDescent="0.2">
      <c r="A170" s="56" t="s">
        <v>161</v>
      </c>
      <c r="B170" s="105" t="s">
        <v>162</v>
      </c>
      <c r="C170" s="106"/>
      <c r="D170" s="107"/>
      <c r="E170" s="90">
        <v>30000</v>
      </c>
      <c r="F170" s="76">
        <v>20000</v>
      </c>
    </row>
    <row r="171" spans="1:6" ht="18" customHeight="1" x14ac:dyDescent="0.2">
      <c r="A171" s="56" t="s">
        <v>163</v>
      </c>
      <c r="B171" s="105" t="s">
        <v>164</v>
      </c>
      <c r="C171" s="106"/>
      <c r="D171" s="107"/>
      <c r="E171" s="90">
        <v>200000</v>
      </c>
      <c r="F171" s="76">
        <v>200000</v>
      </c>
    </row>
    <row r="172" spans="1:6" ht="18.75" customHeight="1" x14ac:dyDescent="0.2">
      <c r="A172" s="54" t="s">
        <v>165</v>
      </c>
      <c r="B172" s="117" t="s">
        <v>166</v>
      </c>
      <c r="C172" s="106"/>
      <c r="D172" s="118"/>
      <c r="E172" s="83">
        <v>20000</v>
      </c>
      <c r="F172" s="83">
        <v>15000</v>
      </c>
    </row>
    <row r="173" spans="1:6" ht="19.5" customHeight="1" x14ac:dyDescent="0.2">
      <c r="A173" s="54" t="s">
        <v>79</v>
      </c>
      <c r="B173" s="117" t="s">
        <v>80</v>
      </c>
      <c r="C173" s="106"/>
      <c r="D173" s="118"/>
      <c r="E173" s="83">
        <f>E174+E175+E176</f>
        <v>120000</v>
      </c>
      <c r="F173" s="83">
        <f>F174+F175+F176</f>
        <v>120000</v>
      </c>
    </row>
    <row r="174" spans="1:6" ht="17.25" customHeight="1" x14ac:dyDescent="0.2">
      <c r="A174" s="56" t="s">
        <v>167</v>
      </c>
      <c r="B174" s="105" t="s">
        <v>168</v>
      </c>
      <c r="C174" s="106"/>
      <c r="D174" s="107"/>
      <c r="E174" s="90">
        <v>20000</v>
      </c>
      <c r="F174" s="76">
        <v>20000</v>
      </c>
    </row>
    <row r="175" spans="1:6" ht="18.75" customHeight="1" x14ac:dyDescent="0.2">
      <c r="A175" s="56" t="s">
        <v>169</v>
      </c>
      <c r="B175" s="105" t="s">
        <v>170</v>
      </c>
      <c r="C175" s="106"/>
      <c r="D175" s="107"/>
      <c r="E175" s="90">
        <v>60000</v>
      </c>
      <c r="F175" s="76">
        <v>60000</v>
      </c>
    </row>
    <row r="176" spans="1:6" ht="19.5" customHeight="1" x14ac:dyDescent="0.2">
      <c r="A176" s="56" t="s">
        <v>171</v>
      </c>
      <c r="B176" s="105" t="s">
        <v>172</v>
      </c>
      <c r="C176" s="106"/>
      <c r="D176" s="107"/>
      <c r="E176" s="90">
        <v>40000</v>
      </c>
      <c r="F176" s="76">
        <v>40000</v>
      </c>
    </row>
    <row r="177" spans="1:6" ht="18.75" customHeight="1" x14ac:dyDescent="0.2">
      <c r="A177" s="54" t="s">
        <v>52</v>
      </c>
      <c r="B177" s="117" t="s">
        <v>53</v>
      </c>
      <c r="C177" s="106"/>
      <c r="D177" s="118"/>
      <c r="E177" s="83">
        <f>E178+E209</f>
        <v>6982000</v>
      </c>
      <c r="F177" s="83">
        <f>F178+F209</f>
        <v>7503401.1699999999</v>
      </c>
    </row>
    <row r="178" spans="1:6" ht="18.75" customHeight="1" x14ac:dyDescent="0.2">
      <c r="A178" s="54" t="s">
        <v>82</v>
      </c>
      <c r="B178" s="117" t="s">
        <v>83</v>
      </c>
      <c r="C178" s="106"/>
      <c r="D178" s="118"/>
      <c r="E178" s="83">
        <f>E179+E189</f>
        <v>3277000</v>
      </c>
      <c r="F178" s="83">
        <f>F179+F189</f>
        <v>3462963.41</v>
      </c>
    </row>
    <row r="179" spans="1:6" ht="18.75" customHeight="1" x14ac:dyDescent="0.2">
      <c r="A179" s="59" t="s">
        <v>173</v>
      </c>
      <c r="B179" s="115" t="s">
        <v>174</v>
      </c>
      <c r="C179" s="106"/>
      <c r="D179" s="116"/>
      <c r="E179" s="75">
        <f>E180+E181+E182+E183+E184+E185+E186+E188+E187</f>
        <v>1935000</v>
      </c>
      <c r="F179" s="75">
        <f>F180+F181+F182+F183+F184+F185+F186+F187+F188</f>
        <v>2179857.16</v>
      </c>
    </row>
    <row r="180" spans="1:6" ht="17.25" customHeight="1" x14ac:dyDescent="0.2">
      <c r="A180" s="60" t="s">
        <v>175</v>
      </c>
      <c r="B180" s="119" t="s">
        <v>176</v>
      </c>
      <c r="C180" s="106"/>
      <c r="D180" s="121"/>
      <c r="E180" s="76">
        <v>470000</v>
      </c>
      <c r="F180" s="76">
        <v>467246.87</v>
      </c>
    </row>
    <row r="181" spans="1:6" ht="16.5" customHeight="1" x14ac:dyDescent="0.2">
      <c r="A181" s="60" t="s">
        <v>177</v>
      </c>
      <c r="B181" s="119" t="s">
        <v>178</v>
      </c>
      <c r="C181" s="106"/>
      <c r="D181" s="121"/>
      <c r="E181" s="76">
        <v>725000</v>
      </c>
      <c r="F181" s="76">
        <v>714740.51</v>
      </c>
    </row>
    <row r="182" spans="1:6" ht="24" customHeight="1" x14ac:dyDescent="0.2">
      <c r="A182" s="60" t="s">
        <v>179</v>
      </c>
      <c r="B182" s="119" t="s">
        <v>180</v>
      </c>
      <c r="C182" s="106"/>
      <c r="D182" s="121"/>
      <c r="E182" s="76">
        <v>110000</v>
      </c>
      <c r="F182" s="76">
        <v>100274.18</v>
      </c>
    </row>
    <row r="183" spans="1:6" ht="17.25" customHeight="1" x14ac:dyDescent="0.2">
      <c r="A183" s="60" t="s">
        <v>181</v>
      </c>
      <c r="B183" s="119" t="s">
        <v>182</v>
      </c>
      <c r="C183" s="106"/>
      <c r="D183" s="121"/>
      <c r="E183" s="76">
        <v>60000</v>
      </c>
      <c r="F183" s="76">
        <v>30747.599999999999</v>
      </c>
    </row>
    <row r="184" spans="1:6" ht="15.75" customHeight="1" x14ac:dyDescent="0.2">
      <c r="A184" s="60" t="s">
        <v>183</v>
      </c>
      <c r="B184" s="119" t="s">
        <v>184</v>
      </c>
      <c r="C184" s="106"/>
      <c r="D184" s="121"/>
      <c r="E184" s="76">
        <v>20000</v>
      </c>
      <c r="F184" s="76">
        <v>16848</v>
      </c>
    </row>
    <row r="185" spans="1:6" ht="15.75" customHeight="1" x14ac:dyDescent="0.2">
      <c r="A185" s="60" t="s">
        <v>185</v>
      </c>
      <c r="B185" s="119" t="s">
        <v>186</v>
      </c>
      <c r="C185" s="106"/>
      <c r="D185" s="121"/>
      <c r="E185" s="76">
        <v>100000</v>
      </c>
      <c r="F185" s="76">
        <v>250000</v>
      </c>
    </row>
    <row r="186" spans="1:6" ht="17.25" customHeight="1" x14ac:dyDescent="0.2">
      <c r="A186" s="60" t="s">
        <v>187</v>
      </c>
      <c r="B186" s="127" t="s">
        <v>188</v>
      </c>
      <c r="C186" s="106"/>
      <c r="D186" s="128"/>
      <c r="E186" s="76">
        <v>100000</v>
      </c>
      <c r="F186" s="76">
        <v>150000</v>
      </c>
    </row>
    <row r="187" spans="1:6" ht="26.25" customHeight="1" x14ac:dyDescent="0.2">
      <c r="A187" s="60" t="s">
        <v>189</v>
      </c>
      <c r="B187" s="127" t="s">
        <v>190</v>
      </c>
      <c r="C187" s="106"/>
      <c r="D187" s="128"/>
      <c r="E187" s="76">
        <v>200000</v>
      </c>
      <c r="F187" s="76">
        <v>200000</v>
      </c>
    </row>
    <row r="188" spans="1:6" ht="23.25" customHeight="1" x14ac:dyDescent="0.2">
      <c r="A188" s="60" t="s">
        <v>191</v>
      </c>
      <c r="B188" s="119" t="s">
        <v>192</v>
      </c>
      <c r="C188" s="106"/>
      <c r="D188" s="121"/>
      <c r="E188" s="76">
        <v>150000</v>
      </c>
      <c r="F188" s="76">
        <v>250000</v>
      </c>
    </row>
    <row r="189" spans="1:6" ht="19.5" customHeight="1" x14ac:dyDescent="0.2">
      <c r="A189" s="59" t="s">
        <v>193</v>
      </c>
      <c r="B189" s="115" t="s">
        <v>194</v>
      </c>
      <c r="C189" s="106"/>
      <c r="D189" s="116"/>
      <c r="E189" s="75">
        <f>E190+E191+E192+E193+E194+E195+E196+E197+E198+E199+E200+E201+E202+E203+E204</f>
        <v>1342000</v>
      </c>
      <c r="F189" s="75">
        <f>F190+F191+F192+F193+F194+F195+F196+F197+F198+F199+F200+F201+F202+F203+F204+F205+F206+F207+F208</f>
        <v>1283106.25</v>
      </c>
    </row>
    <row r="190" spans="1:6" ht="18" customHeight="1" x14ac:dyDescent="0.2">
      <c r="A190" s="60" t="s">
        <v>195</v>
      </c>
      <c r="B190" s="129" t="s">
        <v>480</v>
      </c>
      <c r="C190" s="130"/>
      <c r="D190" s="131"/>
      <c r="E190" s="76">
        <v>200000</v>
      </c>
      <c r="F190" s="76">
        <v>100000</v>
      </c>
    </row>
    <row r="191" spans="1:6" ht="27" customHeight="1" x14ac:dyDescent="0.2">
      <c r="A191" s="60" t="s">
        <v>196</v>
      </c>
      <c r="B191" s="119" t="s">
        <v>197</v>
      </c>
      <c r="C191" s="106"/>
      <c r="D191" s="121"/>
      <c r="E191" s="76">
        <v>350000</v>
      </c>
      <c r="F191" s="76">
        <v>300000</v>
      </c>
    </row>
    <row r="192" spans="1:6" ht="18.75" customHeight="1" x14ac:dyDescent="0.2">
      <c r="A192" s="60" t="s">
        <v>198</v>
      </c>
      <c r="B192" s="129" t="s">
        <v>199</v>
      </c>
      <c r="C192" s="130"/>
      <c r="D192" s="131"/>
      <c r="E192" s="76">
        <v>90000</v>
      </c>
      <c r="F192" s="76">
        <v>90000</v>
      </c>
    </row>
    <row r="193" spans="1:6" ht="21.75" customHeight="1" x14ac:dyDescent="0.2">
      <c r="A193" s="60" t="s">
        <v>200</v>
      </c>
      <c r="B193" s="119" t="s">
        <v>201</v>
      </c>
      <c r="C193" s="106"/>
      <c r="D193" s="121"/>
      <c r="E193" s="76">
        <v>30000</v>
      </c>
      <c r="F193" s="76">
        <v>30000</v>
      </c>
    </row>
    <row r="194" spans="1:6" ht="25.5" customHeight="1" x14ac:dyDescent="0.2">
      <c r="A194" s="60" t="s">
        <v>202</v>
      </c>
      <c r="B194" s="119" t="s">
        <v>203</v>
      </c>
      <c r="C194" s="106"/>
      <c r="D194" s="121"/>
      <c r="E194" s="76">
        <v>60000</v>
      </c>
      <c r="F194" s="76">
        <v>28431</v>
      </c>
    </row>
    <row r="195" spans="1:6" ht="25.5" customHeight="1" x14ac:dyDescent="0.2">
      <c r="A195" s="60" t="s">
        <v>204</v>
      </c>
      <c r="B195" s="119" t="s">
        <v>205</v>
      </c>
      <c r="C195" s="106"/>
      <c r="D195" s="121"/>
      <c r="E195" s="76">
        <v>20000</v>
      </c>
      <c r="F195" s="76">
        <v>20000</v>
      </c>
    </row>
    <row r="196" spans="1:6" ht="33" customHeight="1" x14ac:dyDescent="0.2">
      <c r="A196" s="60" t="s">
        <v>206</v>
      </c>
      <c r="B196" s="119" t="s">
        <v>207</v>
      </c>
      <c r="C196" s="106"/>
      <c r="D196" s="121"/>
      <c r="E196" s="76">
        <v>150000</v>
      </c>
      <c r="F196" s="76">
        <v>0</v>
      </c>
    </row>
    <row r="197" spans="1:6" ht="25.5" customHeight="1" x14ac:dyDescent="0.2">
      <c r="A197" s="60" t="s">
        <v>208</v>
      </c>
      <c r="B197" s="119" t="s">
        <v>209</v>
      </c>
      <c r="C197" s="106"/>
      <c r="D197" s="121"/>
      <c r="E197" s="76">
        <v>30000</v>
      </c>
      <c r="F197" s="76">
        <v>30000</v>
      </c>
    </row>
    <row r="198" spans="1:6" ht="25.5" customHeight="1" x14ac:dyDescent="0.2">
      <c r="A198" s="60" t="s">
        <v>210</v>
      </c>
      <c r="B198" s="119" t="s">
        <v>211</v>
      </c>
      <c r="C198" s="106"/>
      <c r="D198" s="121"/>
      <c r="E198" s="76">
        <v>90000</v>
      </c>
      <c r="F198" s="76">
        <v>90000</v>
      </c>
    </row>
    <row r="199" spans="1:6" ht="18" customHeight="1" x14ac:dyDescent="0.2">
      <c r="A199" s="60" t="s">
        <v>212</v>
      </c>
      <c r="B199" s="119" t="s">
        <v>213</v>
      </c>
      <c r="C199" s="106"/>
      <c r="D199" s="121"/>
      <c r="E199" s="76">
        <v>100000</v>
      </c>
      <c r="F199" s="76">
        <v>100000</v>
      </c>
    </row>
    <row r="200" spans="1:6" ht="15" customHeight="1" x14ac:dyDescent="0.2">
      <c r="A200" s="60" t="s">
        <v>214</v>
      </c>
      <c r="B200" s="132" t="s">
        <v>215</v>
      </c>
      <c r="C200" s="133"/>
      <c r="D200" s="134"/>
      <c r="E200" s="91">
        <v>100000</v>
      </c>
      <c r="F200" s="76">
        <v>100000</v>
      </c>
    </row>
    <row r="201" spans="1:6" ht="19.5" customHeight="1" x14ac:dyDescent="0.2">
      <c r="A201" s="60" t="s">
        <v>216</v>
      </c>
      <c r="B201" s="119" t="s">
        <v>217</v>
      </c>
      <c r="C201" s="106"/>
      <c r="D201" s="121"/>
      <c r="E201" s="76">
        <v>50000</v>
      </c>
      <c r="F201" s="76">
        <v>50000</v>
      </c>
    </row>
    <row r="202" spans="1:6" ht="16.5" customHeight="1" x14ac:dyDescent="0.2">
      <c r="A202" s="60" t="s">
        <v>218</v>
      </c>
      <c r="B202" s="119" t="s">
        <v>219</v>
      </c>
      <c r="C202" s="106"/>
      <c r="D202" s="121"/>
      <c r="E202" s="76">
        <v>40000</v>
      </c>
      <c r="F202" s="76">
        <v>38601.25</v>
      </c>
    </row>
    <row r="203" spans="1:6" ht="18.75" customHeight="1" x14ac:dyDescent="0.2">
      <c r="A203" s="60" t="s">
        <v>220</v>
      </c>
      <c r="B203" s="119" t="s">
        <v>221</v>
      </c>
      <c r="C203" s="106"/>
      <c r="D203" s="121"/>
      <c r="E203" s="76">
        <v>25000</v>
      </c>
      <c r="F203" s="76">
        <v>22497.65</v>
      </c>
    </row>
    <row r="204" spans="1:6" ht="18.75" customHeight="1" x14ac:dyDescent="0.2">
      <c r="A204" s="60" t="s">
        <v>222</v>
      </c>
      <c r="B204" s="119" t="s">
        <v>223</v>
      </c>
      <c r="C204" s="106"/>
      <c r="D204" s="121"/>
      <c r="E204" s="76">
        <v>7000</v>
      </c>
      <c r="F204" s="76">
        <v>3576.35</v>
      </c>
    </row>
    <row r="205" spans="1:6" ht="18" customHeight="1" x14ac:dyDescent="0.2">
      <c r="A205" s="60" t="s">
        <v>224</v>
      </c>
      <c r="B205" s="119" t="s">
        <v>225</v>
      </c>
      <c r="C205" s="106"/>
      <c r="D205" s="121"/>
      <c r="E205" s="76">
        <v>0</v>
      </c>
      <c r="F205" s="76">
        <v>90000</v>
      </c>
    </row>
    <row r="206" spans="1:6" ht="17.25" customHeight="1" x14ac:dyDescent="0.2">
      <c r="A206" s="60" t="s">
        <v>489</v>
      </c>
      <c r="B206" s="119" t="s">
        <v>226</v>
      </c>
      <c r="C206" s="106"/>
      <c r="D206" s="121"/>
      <c r="E206" s="76">
        <v>0</v>
      </c>
      <c r="F206" s="76">
        <v>30000</v>
      </c>
    </row>
    <row r="207" spans="1:6" ht="17.25" customHeight="1" x14ac:dyDescent="0.2">
      <c r="A207" s="60" t="s">
        <v>488</v>
      </c>
      <c r="B207" s="119" t="s">
        <v>490</v>
      </c>
      <c r="C207" s="106"/>
      <c r="D207" s="124"/>
      <c r="E207" s="76">
        <v>0</v>
      </c>
      <c r="F207" s="76">
        <v>90000</v>
      </c>
    </row>
    <row r="208" spans="1:6" ht="17.25" customHeight="1" x14ac:dyDescent="0.2">
      <c r="A208" s="60" t="s">
        <v>492</v>
      </c>
      <c r="B208" s="119" t="s">
        <v>493</v>
      </c>
      <c r="C208" s="106"/>
      <c r="D208" s="124"/>
      <c r="E208" s="76">
        <v>0</v>
      </c>
      <c r="F208" s="76">
        <v>70000</v>
      </c>
    </row>
    <row r="209" spans="1:6" ht="25.5" customHeight="1" x14ac:dyDescent="0.2">
      <c r="A209" s="54" t="s">
        <v>227</v>
      </c>
      <c r="B209" s="117" t="s">
        <v>85</v>
      </c>
      <c r="C209" s="106"/>
      <c r="D209" s="118"/>
      <c r="E209" s="83">
        <f>E210+E220</f>
        <v>3705000</v>
      </c>
      <c r="F209" s="83">
        <f>F210+F220</f>
        <v>4040437.7599999998</v>
      </c>
    </row>
    <row r="210" spans="1:6" ht="17.25" customHeight="1" x14ac:dyDescent="0.2">
      <c r="A210" s="59" t="s">
        <v>228</v>
      </c>
      <c r="B210" s="115" t="s">
        <v>229</v>
      </c>
      <c r="C210" s="106"/>
      <c r="D210" s="116"/>
      <c r="E210" s="75">
        <f>E211+E212+E213+E214+E215</f>
        <v>305000</v>
      </c>
      <c r="F210" s="75">
        <f>SUM(F211:F219)</f>
        <v>300836.09999999998</v>
      </c>
    </row>
    <row r="211" spans="1:6" ht="25.5" customHeight="1" x14ac:dyDescent="0.2">
      <c r="A211" s="60" t="s">
        <v>230</v>
      </c>
      <c r="B211" s="119" t="s">
        <v>231</v>
      </c>
      <c r="C211" s="106"/>
      <c r="D211" s="121"/>
      <c r="E211" s="76">
        <v>100000</v>
      </c>
      <c r="F211" s="76">
        <v>0</v>
      </c>
    </row>
    <row r="212" spans="1:6" ht="22.5" customHeight="1" x14ac:dyDescent="0.2">
      <c r="A212" s="60" t="s">
        <v>232</v>
      </c>
      <c r="B212" s="138" t="s">
        <v>233</v>
      </c>
      <c r="C212" s="139"/>
      <c r="D212" s="140"/>
      <c r="E212" s="91">
        <v>30000</v>
      </c>
      <c r="F212" s="76">
        <v>11501.1</v>
      </c>
    </row>
    <row r="213" spans="1:6" ht="18" customHeight="1" x14ac:dyDescent="0.2">
      <c r="A213" s="60" t="s">
        <v>234</v>
      </c>
      <c r="B213" s="119" t="s">
        <v>235</v>
      </c>
      <c r="C213" s="141"/>
      <c r="D213" s="121"/>
      <c r="E213" s="91">
        <v>45000</v>
      </c>
      <c r="F213" s="76">
        <v>44500</v>
      </c>
    </row>
    <row r="214" spans="1:6" ht="16.5" customHeight="1" x14ac:dyDescent="0.2">
      <c r="A214" s="60" t="s">
        <v>236</v>
      </c>
      <c r="B214" s="119" t="s">
        <v>237</v>
      </c>
      <c r="C214" s="141"/>
      <c r="D214" s="121"/>
      <c r="E214" s="91">
        <v>30000</v>
      </c>
      <c r="F214" s="76">
        <v>29835</v>
      </c>
    </row>
    <row r="215" spans="1:6" ht="17.25" customHeight="1" x14ac:dyDescent="0.2">
      <c r="A215" s="60" t="s">
        <v>238</v>
      </c>
      <c r="B215" s="119" t="s">
        <v>239</v>
      </c>
      <c r="C215" s="106"/>
      <c r="D215" s="121"/>
      <c r="E215" s="91">
        <v>100000</v>
      </c>
      <c r="F215" s="76">
        <v>100000</v>
      </c>
    </row>
    <row r="216" spans="1:6" ht="19.5" customHeight="1" x14ac:dyDescent="0.2">
      <c r="A216" s="61" t="s">
        <v>240</v>
      </c>
      <c r="B216" s="129" t="s">
        <v>366</v>
      </c>
      <c r="C216" s="130"/>
      <c r="D216" s="131"/>
      <c r="E216" s="92">
        <v>0</v>
      </c>
      <c r="F216" s="82">
        <v>25000</v>
      </c>
    </row>
    <row r="217" spans="1:6" ht="17.25" customHeight="1" x14ac:dyDescent="0.2">
      <c r="A217" s="61" t="s">
        <v>241</v>
      </c>
      <c r="B217" s="129" t="s">
        <v>367</v>
      </c>
      <c r="C217" s="130"/>
      <c r="D217" s="131"/>
      <c r="E217" s="92">
        <v>0</v>
      </c>
      <c r="F217" s="82">
        <v>35000</v>
      </c>
    </row>
    <row r="218" spans="1:6" ht="15" customHeight="1" x14ac:dyDescent="0.2">
      <c r="A218" s="61" t="s">
        <v>368</v>
      </c>
      <c r="B218" s="93" t="s">
        <v>369</v>
      </c>
      <c r="C218" s="94"/>
      <c r="D218" s="95"/>
      <c r="E218" s="92">
        <v>0</v>
      </c>
      <c r="F218" s="82">
        <v>35000</v>
      </c>
    </row>
    <row r="219" spans="1:6" ht="13.5" customHeight="1" x14ac:dyDescent="0.2">
      <c r="A219" s="61" t="s">
        <v>370</v>
      </c>
      <c r="B219" s="93" t="s">
        <v>371</v>
      </c>
      <c r="C219" s="94"/>
      <c r="D219" s="95"/>
      <c r="E219" s="92">
        <v>0</v>
      </c>
      <c r="F219" s="82">
        <v>20000</v>
      </c>
    </row>
    <row r="220" spans="1:6" ht="13.5" customHeight="1" x14ac:dyDescent="0.2">
      <c r="A220" s="59" t="s">
        <v>242</v>
      </c>
      <c r="B220" s="115" t="s">
        <v>243</v>
      </c>
      <c r="C220" s="106"/>
      <c r="D220" s="116"/>
      <c r="E220" s="75">
        <f>SUM(E221:E257)</f>
        <v>3400000</v>
      </c>
      <c r="F220" s="75">
        <f>F221+F222+F223+F224+F225+F226+F227+F228+F229+F230+F231+F232+F233+F234+F235+F236+F237+F238+F239+F240+F241+F242+F243+F244+F245+F246+F247+F248+F249+F250+F251+F252+F253+F254+F255+F256+F257+F258+F259+F260+F261</f>
        <v>3739601.6599999997</v>
      </c>
    </row>
    <row r="221" spans="1:6" ht="13.5" customHeight="1" x14ac:dyDescent="0.2">
      <c r="A221" s="60" t="s">
        <v>244</v>
      </c>
      <c r="B221" s="132" t="s">
        <v>245</v>
      </c>
      <c r="C221" s="133"/>
      <c r="D221" s="134"/>
      <c r="E221" s="91">
        <v>100000</v>
      </c>
      <c r="F221" s="76">
        <v>100000</v>
      </c>
    </row>
    <row r="222" spans="1:6" ht="24.75" customHeight="1" x14ac:dyDescent="0.2">
      <c r="A222" s="60" t="s">
        <v>246</v>
      </c>
      <c r="B222" s="132" t="s">
        <v>247</v>
      </c>
      <c r="C222" s="133"/>
      <c r="D222" s="134"/>
      <c r="E222" s="91">
        <v>100000</v>
      </c>
      <c r="F222" s="76">
        <v>100000</v>
      </c>
    </row>
    <row r="223" spans="1:6" ht="19.5" customHeight="1" x14ac:dyDescent="0.2">
      <c r="A223" s="60" t="s">
        <v>248</v>
      </c>
      <c r="B223" s="135" t="s">
        <v>249</v>
      </c>
      <c r="C223" s="136"/>
      <c r="D223" s="137"/>
      <c r="E223" s="91">
        <v>100000</v>
      </c>
      <c r="F223" s="76">
        <v>100000</v>
      </c>
    </row>
    <row r="224" spans="1:6" ht="18" customHeight="1" x14ac:dyDescent="0.2">
      <c r="A224" s="60" t="s">
        <v>250</v>
      </c>
      <c r="B224" s="132" t="s">
        <v>251</v>
      </c>
      <c r="C224" s="133"/>
      <c r="D224" s="134"/>
      <c r="E224" s="91">
        <v>100000</v>
      </c>
      <c r="F224" s="76">
        <v>89730.76</v>
      </c>
    </row>
    <row r="225" spans="1:6" ht="16.5" customHeight="1" x14ac:dyDescent="0.2">
      <c r="A225" s="60" t="s">
        <v>252</v>
      </c>
      <c r="B225" s="132" t="s">
        <v>253</v>
      </c>
      <c r="C225" s="133"/>
      <c r="D225" s="134"/>
      <c r="E225" s="91">
        <v>100000</v>
      </c>
      <c r="F225" s="76">
        <v>100000</v>
      </c>
    </row>
    <row r="226" spans="1:6" ht="19.5" customHeight="1" x14ac:dyDescent="0.2">
      <c r="A226" s="60" t="s">
        <v>254</v>
      </c>
      <c r="B226" s="132" t="s">
        <v>255</v>
      </c>
      <c r="C226" s="133"/>
      <c r="D226" s="134"/>
      <c r="E226" s="91">
        <v>100000</v>
      </c>
      <c r="F226" s="76">
        <v>0</v>
      </c>
    </row>
    <row r="227" spans="1:6" ht="21.75" customHeight="1" x14ac:dyDescent="0.2">
      <c r="A227" s="60" t="s">
        <v>256</v>
      </c>
      <c r="B227" s="127" t="s">
        <v>257</v>
      </c>
      <c r="C227" s="106"/>
      <c r="D227" s="128"/>
      <c r="E227" s="91">
        <v>100000</v>
      </c>
      <c r="F227" s="76">
        <v>68311.460000000006</v>
      </c>
    </row>
    <row r="228" spans="1:6" ht="19.5" customHeight="1" x14ac:dyDescent="0.2">
      <c r="A228" s="60" t="s">
        <v>258</v>
      </c>
      <c r="B228" s="132" t="s">
        <v>476</v>
      </c>
      <c r="C228" s="133"/>
      <c r="D228" s="134"/>
      <c r="E228" s="91">
        <v>100000</v>
      </c>
      <c r="F228" s="76">
        <v>100000</v>
      </c>
    </row>
    <row r="229" spans="1:6" ht="21" customHeight="1" x14ac:dyDescent="0.2">
      <c r="A229" s="60" t="s">
        <v>259</v>
      </c>
      <c r="B229" s="127" t="s">
        <v>260</v>
      </c>
      <c r="C229" s="142"/>
      <c r="D229" s="128"/>
      <c r="E229" s="91">
        <v>100000</v>
      </c>
      <c r="F229" s="76">
        <v>100000</v>
      </c>
    </row>
    <row r="230" spans="1:6" ht="18" customHeight="1" x14ac:dyDescent="0.2">
      <c r="A230" s="60" t="s">
        <v>261</v>
      </c>
      <c r="B230" s="132" t="s">
        <v>262</v>
      </c>
      <c r="C230" s="133"/>
      <c r="D230" s="134"/>
      <c r="E230" s="91">
        <v>100000</v>
      </c>
      <c r="F230" s="76">
        <v>100000</v>
      </c>
    </row>
    <row r="231" spans="1:6" ht="21" customHeight="1" x14ac:dyDescent="0.2">
      <c r="A231" s="60" t="s">
        <v>263</v>
      </c>
      <c r="B231" s="127" t="s">
        <v>264</v>
      </c>
      <c r="C231" s="142"/>
      <c r="D231" s="128"/>
      <c r="E231" s="91">
        <v>200000</v>
      </c>
      <c r="F231" s="76">
        <v>200000</v>
      </c>
    </row>
    <row r="232" spans="1:6" ht="20.25" customHeight="1" x14ac:dyDescent="0.2">
      <c r="A232" s="60" t="s">
        <v>265</v>
      </c>
      <c r="B232" s="132" t="s">
        <v>266</v>
      </c>
      <c r="C232" s="133"/>
      <c r="D232" s="134"/>
      <c r="E232" s="91">
        <v>100000</v>
      </c>
      <c r="F232" s="76">
        <v>89806.04</v>
      </c>
    </row>
    <row r="233" spans="1:6" ht="19.5" customHeight="1" x14ac:dyDescent="0.2">
      <c r="A233" s="60" t="s">
        <v>267</v>
      </c>
      <c r="B233" s="132" t="s">
        <v>268</v>
      </c>
      <c r="C233" s="133"/>
      <c r="D233" s="134"/>
      <c r="E233" s="91">
        <v>50000</v>
      </c>
      <c r="F233" s="76">
        <v>50000</v>
      </c>
    </row>
    <row r="234" spans="1:6" ht="29.25" customHeight="1" x14ac:dyDescent="0.2">
      <c r="A234" s="60" t="s">
        <v>269</v>
      </c>
      <c r="B234" s="127" t="s">
        <v>270</v>
      </c>
      <c r="C234" s="142"/>
      <c r="D234" s="128"/>
      <c r="E234" s="91">
        <v>100000</v>
      </c>
      <c r="F234" s="76">
        <v>100000</v>
      </c>
    </row>
    <row r="235" spans="1:6" ht="22.5" customHeight="1" x14ac:dyDescent="0.2">
      <c r="A235" s="60" t="s">
        <v>271</v>
      </c>
      <c r="B235" s="127" t="s">
        <v>272</v>
      </c>
      <c r="C235" s="142"/>
      <c r="D235" s="128"/>
      <c r="E235" s="91">
        <v>300000</v>
      </c>
      <c r="F235" s="76">
        <v>500000</v>
      </c>
    </row>
    <row r="236" spans="1:6" ht="15.75" customHeight="1" x14ac:dyDescent="0.2">
      <c r="A236" s="60" t="s">
        <v>273</v>
      </c>
      <c r="B236" s="127" t="s">
        <v>274</v>
      </c>
      <c r="C236" s="142"/>
      <c r="D236" s="128"/>
      <c r="E236" s="91">
        <v>100000</v>
      </c>
      <c r="F236" s="76">
        <v>95721.93</v>
      </c>
    </row>
    <row r="237" spans="1:6" ht="17.25" customHeight="1" x14ac:dyDescent="0.2">
      <c r="A237" s="60" t="s">
        <v>275</v>
      </c>
      <c r="B237" s="127" t="s">
        <v>276</v>
      </c>
      <c r="C237" s="142"/>
      <c r="D237" s="128"/>
      <c r="E237" s="91">
        <v>100000</v>
      </c>
      <c r="F237" s="76">
        <v>96263.64</v>
      </c>
    </row>
    <row r="238" spans="1:6" ht="16.5" customHeight="1" x14ac:dyDescent="0.2">
      <c r="A238" s="60" t="s">
        <v>277</v>
      </c>
      <c r="B238" s="127" t="s">
        <v>278</v>
      </c>
      <c r="C238" s="142"/>
      <c r="D238" s="128"/>
      <c r="E238" s="91">
        <v>200000</v>
      </c>
      <c r="F238" s="76">
        <v>0</v>
      </c>
    </row>
    <row r="239" spans="1:6" ht="18.75" customHeight="1" x14ac:dyDescent="0.2">
      <c r="A239" s="60" t="s">
        <v>279</v>
      </c>
      <c r="B239" s="127" t="s">
        <v>280</v>
      </c>
      <c r="C239" s="142"/>
      <c r="D239" s="128"/>
      <c r="E239" s="91">
        <v>100000</v>
      </c>
      <c r="F239" s="76">
        <v>39507.89</v>
      </c>
    </row>
    <row r="240" spans="1:6" ht="15.75" customHeight="1" x14ac:dyDescent="0.2">
      <c r="A240" s="60" t="s">
        <v>281</v>
      </c>
      <c r="B240" s="127" t="s">
        <v>282</v>
      </c>
      <c r="C240" s="142"/>
      <c r="D240" s="128"/>
      <c r="E240" s="91">
        <v>100000</v>
      </c>
      <c r="F240" s="76">
        <v>89159.03</v>
      </c>
    </row>
    <row r="241" spans="1:6" ht="16.5" customHeight="1" x14ac:dyDescent="0.2">
      <c r="A241" s="60" t="s">
        <v>283</v>
      </c>
      <c r="B241" s="127" t="s">
        <v>284</v>
      </c>
      <c r="C241" s="120"/>
      <c r="D241" s="128"/>
      <c r="E241" s="91">
        <v>50000</v>
      </c>
      <c r="F241" s="76">
        <v>0</v>
      </c>
    </row>
    <row r="242" spans="1:6" ht="15.75" customHeight="1" x14ac:dyDescent="0.2">
      <c r="A242" s="60" t="s">
        <v>285</v>
      </c>
      <c r="B242" s="127" t="s">
        <v>473</v>
      </c>
      <c r="C242" s="120"/>
      <c r="D242" s="128"/>
      <c r="E242" s="91">
        <v>100000</v>
      </c>
      <c r="F242" s="76">
        <v>100000</v>
      </c>
    </row>
    <row r="243" spans="1:6" ht="20.25" customHeight="1" x14ac:dyDescent="0.2">
      <c r="A243" s="60" t="s">
        <v>286</v>
      </c>
      <c r="B243" s="127" t="s">
        <v>287</v>
      </c>
      <c r="C243" s="106"/>
      <c r="D243" s="128"/>
      <c r="E243" s="91">
        <v>100000</v>
      </c>
      <c r="F243" s="76">
        <v>93368.66</v>
      </c>
    </row>
    <row r="244" spans="1:6" ht="20.25" customHeight="1" x14ac:dyDescent="0.2">
      <c r="A244" s="62" t="s">
        <v>288</v>
      </c>
      <c r="B244" s="143" t="s">
        <v>289</v>
      </c>
      <c r="C244" s="144"/>
      <c r="D244" s="145"/>
      <c r="E244" s="91">
        <v>100000</v>
      </c>
      <c r="F244" s="76">
        <v>93163.12</v>
      </c>
    </row>
    <row r="245" spans="1:6" ht="26.25" customHeight="1" x14ac:dyDescent="0.2">
      <c r="A245" s="62" t="s">
        <v>290</v>
      </c>
      <c r="B245" s="132" t="s">
        <v>481</v>
      </c>
      <c r="C245" s="133"/>
      <c r="D245" s="134"/>
      <c r="E245" s="91">
        <v>50000</v>
      </c>
      <c r="F245" s="76">
        <v>49800.11</v>
      </c>
    </row>
    <row r="246" spans="1:6" ht="26.25" customHeight="1" x14ac:dyDescent="0.2">
      <c r="A246" s="62" t="s">
        <v>291</v>
      </c>
      <c r="B246" s="127" t="s">
        <v>292</v>
      </c>
      <c r="C246" s="142"/>
      <c r="D246" s="128"/>
      <c r="E246" s="91">
        <v>50000</v>
      </c>
      <c r="F246" s="76">
        <v>49874</v>
      </c>
    </row>
    <row r="247" spans="1:6" ht="16.5" customHeight="1" x14ac:dyDescent="0.2">
      <c r="A247" s="62" t="s">
        <v>293</v>
      </c>
      <c r="B247" s="127" t="s">
        <v>294</v>
      </c>
      <c r="C247" s="142"/>
      <c r="D247" s="128"/>
      <c r="E247" s="91">
        <v>50000</v>
      </c>
      <c r="F247" s="76">
        <v>49895.02</v>
      </c>
    </row>
    <row r="248" spans="1:6" ht="18.75" customHeight="1" x14ac:dyDescent="0.2">
      <c r="A248" s="62" t="s">
        <v>295</v>
      </c>
      <c r="B248" s="127" t="s">
        <v>296</v>
      </c>
      <c r="C248" s="106"/>
      <c r="D248" s="128"/>
      <c r="E248" s="91">
        <v>50000</v>
      </c>
      <c r="F248" s="76">
        <v>50000</v>
      </c>
    </row>
    <row r="249" spans="1:6" ht="21.75" customHeight="1" x14ac:dyDescent="0.2">
      <c r="A249" s="62" t="s">
        <v>297</v>
      </c>
      <c r="B249" s="127" t="s">
        <v>482</v>
      </c>
      <c r="C249" s="106"/>
      <c r="D249" s="128"/>
      <c r="E249" s="91">
        <v>50000</v>
      </c>
      <c r="F249" s="76">
        <v>50000</v>
      </c>
    </row>
    <row r="250" spans="1:6" ht="24" customHeight="1" x14ac:dyDescent="0.2">
      <c r="A250" s="62" t="s">
        <v>298</v>
      </c>
      <c r="B250" s="127" t="s">
        <v>299</v>
      </c>
      <c r="C250" s="106"/>
      <c r="D250" s="128"/>
      <c r="E250" s="91">
        <v>50000</v>
      </c>
      <c r="F250" s="76">
        <v>50000</v>
      </c>
    </row>
    <row r="251" spans="1:6" ht="18.75" customHeight="1" x14ac:dyDescent="0.2">
      <c r="A251" s="62" t="s">
        <v>300</v>
      </c>
      <c r="B251" s="127" t="s">
        <v>301</v>
      </c>
      <c r="C251" s="106"/>
      <c r="D251" s="128"/>
      <c r="E251" s="91">
        <v>100000</v>
      </c>
      <c r="F251" s="76">
        <v>100000</v>
      </c>
    </row>
    <row r="252" spans="1:6" ht="24" customHeight="1" x14ac:dyDescent="0.2">
      <c r="A252" s="62" t="s">
        <v>302</v>
      </c>
      <c r="B252" s="127" t="s">
        <v>303</v>
      </c>
      <c r="C252" s="106"/>
      <c r="D252" s="128"/>
      <c r="E252" s="91">
        <v>200000</v>
      </c>
      <c r="F252" s="76">
        <v>200000</v>
      </c>
    </row>
    <row r="253" spans="1:6" ht="19.5" customHeight="1" x14ac:dyDescent="0.2">
      <c r="A253" s="62" t="s">
        <v>304</v>
      </c>
      <c r="B253" s="127" t="s">
        <v>305</v>
      </c>
      <c r="C253" s="106"/>
      <c r="D253" s="128"/>
      <c r="E253" s="76">
        <v>100000</v>
      </c>
      <c r="F253" s="76">
        <v>100000</v>
      </c>
    </row>
    <row r="254" spans="1:6" ht="18" customHeight="1" x14ac:dyDescent="0.2">
      <c r="A254" s="61" t="s">
        <v>306</v>
      </c>
      <c r="B254" s="129" t="s">
        <v>485</v>
      </c>
      <c r="C254" s="130"/>
      <c r="D254" s="131"/>
      <c r="E254" s="82">
        <v>0</v>
      </c>
      <c r="F254" s="82">
        <v>75000</v>
      </c>
    </row>
    <row r="255" spans="1:6" ht="19.5" customHeight="1" x14ac:dyDescent="0.2">
      <c r="A255" s="61" t="s">
        <v>307</v>
      </c>
      <c r="B255" s="129" t="s">
        <v>486</v>
      </c>
      <c r="C255" s="130"/>
      <c r="D255" s="131"/>
      <c r="E255" s="82">
        <v>0</v>
      </c>
      <c r="F255" s="82">
        <v>100000</v>
      </c>
    </row>
    <row r="256" spans="1:6" ht="17.25" customHeight="1" x14ac:dyDescent="0.2">
      <c r="A256" s="61" t="s">
        <v>308</v>
      </c>
      <c r="B256" s="129" t="s">
        <v>487</v>
      </c>
      <c r="C256" s="130"/>
      <c r="D256" s="131"/>
      <c r="E256" s="82">
        <v>0</v>
      </c>
      <c r="F256" s="82">
        <v>100000</v>
      </c>
    </row>
    <row r="257" spans="1:6" ht="21" customHeight="1" x14ac:dyDescent="0.2">
      <c r="A257" s="61" t="s">
        <v>309</v>
      </c>
      <c r="B257" s="129" t="s">
        <v>310</v>
      </c>
      <c r="C257" s="146"/>
      <c r="D257" s="131"/>
      <c r="E257" s="82">
        <v>0</v>
      </c>
      <c r="F257" s="82">
        <v>60000</v>
      </c>
    </row>
    <row r="258" spans="1:6" ht="22.5" customHeight="1" x14ac:dyDescent="0.2">
      <c r="A258" s="61" t="s">
        <v>311</v>
      </c>
      <c r="B258" s="129" t="s">
        <v>483</v>
      </c>
      <c r="C258" s="130"/>
      <c r="D258" s="131"/>
      <c r="E258" s="82">
        <v>0</v>
      </c>
      <c r="F258" s="82">
        <v>80000</v>
      </c>
    </row>
    <row r="259" spans="1:6" ht="17.25" customHeight="1" x14ac:dyDescent="0.2">
      <c r="A259" s="61" t="s">
        <v>312</v>
      </c>
      <c r="B259" s="129" t="s">
        <v>314</v>
      </c>
      <c r="C259" s="130"/>
      <c r="D259" s="131"/>
      <c r="E259" s="82">
        <v>0</v>
      </c>
      <c r="F259" s="82">
        <v>50000</v>
      </c>
    </row>
    <row r="260" spans="1:6" ht="18.75" customHeight="1" x14ac:dyDescent="0.2">
      <c r="A260" s="61" t="s">
        <v>313</v>
      </c>
      <c r="B260" s="129" t="s">
        <v>372</v>
      </c>
      <c r="C260" s="146"/>
      <c r="D260" s="131"/>
      <c r="E260" s="82">
        <v>0</v>
      </c>
      <c r="F260" s="82">
        <v>90000</v>
      </c>
    </row>
    <row r="261" spans="1:6" ht="19.5" customHeight="1" x14ac:dyDescent="0.2">
      <c r="A261" s="61" t="s">
        <v>315</v>
      </c>
      <c r="B261" s="129" t="s">
        <v>496</v>
      </c>
      <c r="C261" s="147"/>
      <c r="D261" s="131"/>
      <c r="E261" s="82">
        <v>0</v>
      </c>
      <c r="F261" s="82">
        <v>80000</v>
      </c>
    </row>
    <row r="262" spans="1:6" ht="30" customHeight="1" x14ac:dyDescent="0.2">
      <c r="A262" s="54" t="s">
        <v>54</v>
      </c>
      <c r="B262" s="117" t="s">
        <v>316</v>
      </c>
      <c r="C262" s="148"/>
      <c r="D262" s="118"/>
      <c r="E262" s="83">
        <f>E263+E269</f>
        <v>325000</v>
      </c>
      <c r="F262" s="83">
        <f>F263+F269</f>
        <v>185158.79</v>
      </c>
    </row>
    <row r="263" spans="1:6" ht="34.5" customHeight="1" x14ac:dyDescent="0.2">
      <c r="A263" s="54" t="s">
        <v>87</v>
      </c>
      <c r="B263" s="117" t="s">
        <v>317</v>
      </c>
      <c r="C263" s="106"/>
      <c r="D263" s="118"/>
      <c r="E263" s="83">
        <f>SUM(E264:E268)</f>
        <v>260000</v>
      </c>
      <c r="F263" s="83">
        <f>F264+F265+F266+F267+F268</f>
        <v>110158.79000000001</v>
      </c>
    </row>
    <row r="264" spans="1:6" ht="21" customHeight="1" x14ac:dyDescent="0.2">
      <c r="A264" s="60" t="s">
        <v>318</v>
      </c>
      <c r="B264" s="119" t="s">
        <v>319</v>
      </c>
      <c r="C264" s="106"/>
      <c r="D264" s="121"/>
      <c r="E264" s="76">
        <v>30000</v>
      </c>
      <c r="F264" s="76">
        <v>10000</v>
      </c>
    </row>
    <row r="265" spans="1:6" ht="16.5" customHeight="1" x14ac:dyDescent="0.2">
      <c r="A265" s="60" t="s">
        <v>320</v>
      </c>
      <c r="B265" s="119" t="s">
        <v>321</v>
      </c>
      <c r="C265" s="106"/>
      <c r="D265" s="121"/>
      <c r="E265" s="76">
        <v>10000</v>
      </c>
      <c r="F265" s="76">
        <v>10158.790000000001</v>
      </c>
    </row>
    <row r="266" spans="1:6" ht="15.75" customHeight="1" x14ac:dyDescent="0.2">
      <c r="A266" s="60" t="s">
        <v>322</v>
      </c>
      <c r="B266" s="119" t="s">
        <v>323</v>
      </c>
      <c r="C266" s="106"/>
      <c r="D266" s="121"/>
      <c r="E266" s="76">
        <v>20000</v>
      </c>
      <c r="F266" s="76">
        <v>30000</v>
      </c>
    </row>
    <row r="267" spans="1:6" ht="15" customHeight="1" x14ac:dyDescent="0.2">
      <c r="A267" s="60" t="s">
        <v>324</v>
      </c>
      <c r="B267" s="119" t="s">
        <v>325</v>
      </c>
      <c r="C267" s="106"/>
      <c r="D267" s="121"/>
      <c r="E267" s="76">
        <v>150000</v>
      </c>
      <c r="F267" s="76">
        <v>60000</v>
      </c>
    </row>
    <row r="268" spans="1:6" ht="22.5" customHeight="1" x14ac:dyDescent="0.2">
      <c r="A268" s="60" t="s">
        <v>326</v>
      </c>
      <c r="B268" s="119" t="s">
        <v>327</v>
      </c>
      <c r="C268" s="106"/>
      <c r="D268" s="121"/>
      <c r="E268" s="76">
        <v>50000</v>
      </c>
      <c r="F268" s="76">
        <v>0</v>
      </c>
    </row>
    <row r="269" spans="1:6" ht="27" customHeight="1" x14ac:dyDescent="0.2">
      <c r="A269" s="54" t="s">
        <v>328</v>
      </c>
      <c r="B269" s="117" t="s">
        <v>329</v>
      </c>
      <c r="C269" s="106"/>
      <c r="D269" s="118"/>
      <c r="E269" s="83">
        <f>E270+E271+E272</f>
        <v>65000</v>
      </c>
      <c r="F269" s="83">
        <f>F270+F271+F272</f>
        <v>75000</v>
      </c>
    </row>
    <row r="270" spans="1:6" ht="15" customHeight="1" x14ac:dyDescent="0.2">
      <c r="A270" s="60" t="s">
        <v>330</v>
      </c>
      <c r="B270" s="119" t="s">
        <v>331</v>
      </c>
      <c r="C270" s="106"/>
      <c r="D270" s="121"/>
      <c r="E270" s="76">
        <v>10000</v>
      </c>
      <c r="F270" s="76">
        <v>10000</v>
      </c>
    </row>
    <row r="271" spans="1:6" ht="18" customHeight="1" x14ac:dyDescent="0.2">
      <c r="A271" s="60" t="s">
        <v>332</v>
      </c>
      <c r="B271" s="119" t="s">
        <v>333</v>
      </c>
      <c r="C271" s="106"/>
      <c r="D271" s="121"/>
      <c r="E271" s="76">
        <v>25000</v>
      </c>
      <c r="F271" s="76">
        <v>25000</v>
      </c>
    </row>
    <row r="272" spans="1:6" ht="18" customHeight="1" x14ac:dyDescent="0.2">
      <c r="A272" s="60" t="s">
        <v>334</v>
      </c>
      <c r="B272" s="119" t="s">
        <v>335</v>
      </c>
      <c r="C272" s="106"/>
      <c r="D272" s="121"/>
      <c r="E272" s="76">
        <v>30000</v>
      </c>
      <c r="F272" s="76">
        <v>40000</v>
      </c>
    </row>
    <row r="273" spans="1:6" ht="15" customHeight="1" x14ac:dyDescent="0.2">
      <c r="A273" s="54" t="s">
        <v>56</v>
      </c>
      <c r="B273" s="117" t="s">
        <v>57</v>
      </c>
      <c r="C273" s="106"/>
      <c r="D273" s="118"/>
      <c r="E273" s="83">
        <f>E274+E284</f>
        <v>4400000</v>
      </c>
      <c r="F273" s="83">
        <f>F274+F284</f>
        <v>4400000</v>
      </c>
    </row>
    <row r="274" spans="1:6" ht="15" customHeight="1" x14ac:dyDescent="0.2">
      <c r="A274" s="54" t="s">
        <v>92</v>
      </c>
      <c r="B274" s="117" t="s">
        <v>93</v>
      </c>
      <c r="C274" s="106"/>
      <c r="D274" s="118"/>
      <c r="E274" s="83">
        <f>E275+E278+E281</f>
        <v>3800000</v>
      </c>
      <c r="F274" s="83">
        <f>F275+F278+F281</f>
        <v>3810000</v>
      </c>
    </row>
    <row r="275" spans="1:6" ht="18.75" customHeight="1" x14ac:dyDescent="0.2">
      <c r="A275" s="63" t="s">
        <v>336</v>
      </c>
      <c r="B275" s="119" t="s">
        <v>337</v>
      </c>
      <c r="C275" s="106"/>
      <c r="D275" s="121"/>
      <c r="E275" s="75">
        <f>E276+E277</f>
        <v>2570000</v>
      </c>
      <c r="F275" s="75">
        <f>F276+F277</f>
        <v>2650000</v>
      </c>
    </row>
    <row r="276" spans="1:6" ht="19.5" customHeight="1" x14ac:dyDescent="0.2">
      <c r="A276" s="53" t="s">
        <v>338</v>
      </c>
      <c r="B276" s="119" t="s">
        <v>339</v>
      </c>
      <c r="C276" s="106"/>
      <c r="D276" s="121"/>
      <c r="E276" s="76">
        <v>1700000</v>
      </c>
      <c r="F276" s="76">
        <v>1730000</v>
      </c>
    </row>
    <row r="277" spans="1:6" ht="15" customHeight="1" x14ac:dyDescent="0.2">
      <c r="A277" s="53" t="s">
        <v>340</v>
      </c>
      <c r="B277" s="119" t="s">
        <v>341</v>
      </c>
      <c r="C277" s="106"/>
      <c r="D277" s="121"/>
      <c r="E277" s="76">
        <v>870000</v>
      </c>
      <c r="F277" s="76">
        <v>920000</v>
      </c>
    </row>
    <row r="278" spans="1:6" ht="18.75" customHeight="1" x14ac:dyDescent="0.2">
      <c r="A278" s="63" t="s">
        <v>342</v>
      </c>
      <c r="B278" s="119" t="s">
        <v>343</v>
      </c>
      <c r="C278" s="106"/>
      <c r="D278" s="121"/>
      <c r="E278" s="75">
        <f>E279+E280</f>
        <v>880000</v>
      </c>
      <c r="F278" s="75">
        <f>F279+F280</f>
        <v>830000</v>
      </c>
    </row>
    <row r="279" spans="1:6" ht="18.75" customHeight="1" x14ac:dyDescent="0.2">
      <c r="A279" s="53" t="s">
        <v>344</v>
      </c>
      <c r="B279" s="119" t="s">
        <v>339</v>
      </c>
      <c r="C279" s="106"/>
      <c r="D279" s="121"/>
      <c r="E279" s="76">
        <v>480000</v>
      </c>
      <c r="F279" s="76">
        <v>430000</v>
      </c>
    </row>
    <row r="280" spans="1:6" ht="16.5" customHeight="1" x14ac:dyDescent="0.2">
      <c r="A280" s="53" t="s">
        <v>345</v>
      </c>
      <c r="B280" s="119" t="s">
        <v>341</v>
      </c>
      <c r="C280" s="106"/>
      <c r="D280" s="121"/>
      <c r="E280" s="76">
        <v>400000</v>
      </c>
      <c r="F280" s="76">
        <v>400000</v>
      </c>
    </row>
    <row r="281" spans="1:6" ht="16.5" customHeight="1" x14ac:dyDescent="0.2">
      <c r="A281" s="63" t="s">
        <v>346</v>
      </c>
      <c r="B281" s="119" t="s">
        <v>347</v>
      </c>
      <c r="C281" s="106"/>
      <c r="D281" s="121"/>
      <c r="E281" s="75">
        <f>E282+E283</f>
        <v>350000</v>
      </c>
      <c r="F281" s="75">
        <f>F282+F283</f>
        <v>330000</v>
      </c>
    </row>
    <row r="282" spans="1:6" ht="17.25" customHeight="1" x14ac:dyDescent="0.2">
      <c r="A282" s="53" t="s">
        <v>348</v>
      </c>
      <c r="B282" s="119" t="s">
        <v>339</v>
      </c>
      <c r="C282" s="106"/>
      <c r="D282" s="121"/>
      <c r="E282" s="76">
        <v>230000</v>
      </c>
      <c r="F282" s="76">
        <v>210000</v>
      </c>
    </row>
    <row r="283" spans="1:6" ht="18" customHeight="1" x14ac:dyDescent="0.2">
      <c r="A283" s="53" t="s">
        <v>349</v>
      </c>
      <c r="B283" s="119" t="s">
        <v>341</v>
      </c>
      <c r="C283" s="106"/>
      <c r="D283" s="121"/>
      <c r="E283" s="76">
        <v>120000</v>
      </c>
      <c r="F283" s="76">
        <v>120000</v>
      </c>
    </row>
    <row r="284" spans="1:6" ht="15" customHeight="1" x14ac:dyDescent="0.2">
      <c r="A284" s="54" t="s">
        <v>94</v>
      </c>
      <c r="B284" s="117" t="s">
        <v>350</v>
      </c>
      <c r="C284" s="106"/>
      <c r="D284" s="118"/>
      <c r="E284" s="83">
        <f>E285+E286+E287+E288+E289</f>
        <v>600000</v>
      </c>
      <c r="F284" s="83">
        <f>F285+F286+F287+F288+F289</f>
        <v>590000</v>
      </c>
    </row>
    <row r="285" spans="1:6" ht="19.5" customHeight="1" x14ac:dyDescent="0.2">
      <c r="A285" s="60" t="s">
        <v>351</v>
      </c>
      <c r="B285" s="119" t="s">
        <v>352</v>
      </c>
      <c r="C285" s="106"/>
      <c r="D285" s="121"/>
      <c r="E285" s="76">
        <v>470000</v>
      </c>
      <c r="F285" s="76">
        <v>490000</v>
      </c>
    </row>
    <row r="286" spans="1:6" ht="19.5" customHeight="1" x14ac:dyDescent="0.2">
      <c r="A286" s="60" t="s">
        <v>353</v>
      </c>
      <c r="B286" s="119" t="s">
        <v>354</v>
      </c>
      <c r="C286" s="106"/>
      <c r="D286" s="121"/>
      <c r="E286" s="76">
        <v>100000</v>
      </c>
      <c r="F286" s="76">
        <v>80000</v>
      </c>
    </row>
    <row r="287" spans="1:6" ht="15" customHeight="1" x14ac:dyDescent="0.2">
      <c r="A287" s="60" t="s">
        <v>355</v>
      </c>
      <c r="B287" s="119" t="s">
        <v>356</v>
      </c>
      <c r="C287" s="106"/>
      <c r="D287" s="121"/>
      <c r="E287" s="76">
        <v>10000</v>
      </c>
      <c r="F287" s="76">
        <v>8000</v>
      </c>
    </row>
    <row r="288" spans="1:6" ht="16.5" customHeight="1" x14ac:dyDescent="0.2">
      <c r="A288" s="60" t="s">
        <v>357</v>
      </c>
      <c r="B288" s="119" t="s">
        <v>358</v>
      </c>
      <c r="C288" s="106"/>
      <c r="D288" s="121"/>
      <c r="E288" s="76">
        <v>15000</v>
      </c>
      <c r="F288" s="76">
        <v>7000</v>
      </c>
    </row>
    <row r="289" spans="1:6" ht="19.5" customHeight="1" x14ac:dyDescent="0.2">
      <c r="A289" s="60" t="s">
        <v>359</v>
      </c>
      <c r="B289" s="119" t="s">
        <v>360</v>
      </c>
      <c r="C289" s="106"/>
      <c r="D289" s="121"/>
      <c r="E289" s="76">
        <v>5000</v>
      </c>
      <c r="F289" s="76">
        <v>5000</v>
      </c>
    </row>
    <row r="290" spans="1:6" ht="27" customHeight="1" x14ac:dyDescent="0.2">
      <c r="A290" s="65" t="s">
        <v>58</v>
      </c>
      <c r="B290" s="152" t="s">
        <v>361</v>
      </c>
      <c r="C290" s="153"/>
      <c r="D290" s="154"/>
      <c r="E290" s="84">
        <f>E291+E332+E335</f>
        <v>3097611.38</v>
      </c>
      <c r="F290" s="84">
        <f>F291+F332+F335</f>
        <v>2797295.31</v>
      </c>
    </row>
    <row r="291" spans="1:6" ht="24" customHeight="1" x14ac:dyDescent="0.2">
      <c r="A291" s="79" t="s">
        <v>99</v>
      </c>
      <c r="B291" s="155" t="s">
        <v>100</v>
      </c>
      <c r="C291" s="155"/>
      <c r="D291" s="155"/>
      <c r="E291" s="75">
        <f>E292+E326</f>
        <v>1802066.06</v>
      </c>
      <c r="F291" s="75">
        <f>F292+F326</f>
        <v>1501749.9900000002</v>
      </c>
    </row>
    <row r="292" spans="1:6" ht="18.75" customHeight="1" x14ac:dyDescent="0.2">
      <c r="A292" s="80" t="s">
        <v>373</v>
      </c>
      <c r="B292" s="115" t="s">
        <v>431</v>
      </c>
      <c r="C292" s="157"/>
      <c r="D292" s="116"/>
      <c r="E292" s="75">
        <f>SUM(E293:E324)</f>
        <v>902066.06</v>
      </c>
      <c r="F292" s="75">
        <f>F293+F294+F295+F296+F297+F298+F299+F300+F301+F302+F303+F304+F305+F306+F307+F308+F309+F310+F311+F312+F313+F314+F315+F316+F317+F318+F319+F320+F321+F322+F323+F324+F325</f>
        <v>950185.94000000006</v>
      </c>
    </row>
    <row r="293" spans="1:6" ht="19.5" customHeight="1" x14ac:dyDescent="0.2">
      <c r="A293" s="78" t="s">
        <v>374</v>
      </c>
      <c r="B293" s="119" t="s">
        <v>432</v>
      </c>
      <c r="C293" s="141"/>
      <c r="D293" s="121"/>
      <c r="E293" s="76">
        <v>36211.5</v>
      </c>
      <c r="F293" s="76">
        <v>36211.5</v>
      </c>
    </row>
    <row r="294" spans="1:6" ht="24.75" customHeight="1" x14ac:dyDescent="0.2">
      <c r="A294" s="78" t="s">
        <v>375</v>
      </c>
      <c r="B294" s="119" t="s">
        <v>433</v>
      </c>
      <c r="C294" s="141"/>
      <c r="D294" s="121"/>
      <c r="E294" s="76">
        <v>1778.91</v>
      </c>
      <c r="F294" s="76">
        <v>1778.91</v>
      </c>
    </row>
    <row r="295" spans="1:6" ht="26.25" customHeight="1" x14ac:dyDescent="0.2">
      <c r="A295" s="78" t="s">
        <v>376</v>
      </c>
      <c r="B295" s="119" t="s">
        <v>434</v>
      </c>
      <c r="C295" s="141"/>
      <c r="D295" s="121"/>
      <c r="E295" s="76">
        <v>34749</v>
      </c>
      <c r="F295" s="76">
        <v>34749</v>
      </c>
    </row>
    <row r="296" spans="1:6" ht="24.75" customHeight="1" x14ac:dyDescent="0.2">
      <c r="A296" s="78" t="s">
        <v>377</v>
      </c>
      <c r="B296" s="119" t="s">
        <v>435</v>
      </c>
      <c r="C296" s="141"/>
      <c r="D296" s="121"/>
      <c r="E296" s="76">
        <v>17499.57</v>
      </c>
      <c r="F296" s="76">
        <v>17499.57</v>
      </c>
    </row>
    <row r="297" spans="1:6" ht="18.75" customHeight="1" x14ac:dyDescent="0.2">
      <c r="A297" s="78" t="s">
        <v>378</v>
      </c>
      <c r="B297" s="119" t="s">
        <v>436</v>
      </c>
      <c r="C297" s="141"/>
      <c r="D297" s="121"/>
      <c r="E297" s="76">
        <v>2999.88</v>
      </c>
      <c r="F297" s="76">
        <v>2999.88</v>
      </c>
    </row>
    <row r="298" spans="1:6" ht="16.5" customHeight="1" x14ac:dyDescent="0.2">
      <c r="A298" s="78" t="s">
        <v>379</v>
      </c>
      <c r="B298" s="119" t="s">
        <v>437</v>
      </c>
      <c r="C298" s="141"/>
      <c r="D298" s="121"/>
      <c r="E298" s="76">
        <v>4329</v>
      </c>
      <c r="F298" s="76">
        <v>4329</v>
      </c>
    </row>
    <row r="299" spans="1:6" ht="24" customHeight="1" x14ac:dyDescent="0.2">
      <c r="A299" s="78" t="s">
        <v>380</v>
      </c>
      <c r="B299" s="119" t="s">
        <v>438</v>
      </c>
      <c r="C299" s="141"/>
      <c r="D299" s="121"/>
      <c r="E299" s="76">
        <v>4095</v>
      </c>
      <c r="F299" s="76">
        <v>4095</v>
      </c>
    </row>
    <row r="300" spans="1:6" ht="18" customHeight="1" x14ac:dyDescent="0.2">
      <c r="A300" s="78" t="s">
        <v>381</v>
      </c>
      <c r="B300" s="119" t="s">
        <v>439</v>
      </c>
      <c r="C300" s="141"/>
      <c r="D300" s="121"/>
      <c r="E300" s="76">
        <v>3744</v>
      </c>
      <c r="F300" s="76">
        <v>3744</v>
      </c>
    </row>
    <row r="301" spans="1:6" ht="21" customHeight="1" x14ac:dyDescent="0.2">
      <c r="A301" s="78" t="s">
        <v>382</v>
      </c>
      <c r="B301" s="119" t="s">
        <v>440</v>
      </c>
      <c r="C301" s="141"/>
      <c r="D301" s="121"/>
      <c r="E301" s="76">
        <v>1580</v>
      </c>
      <c r="F301" s="76">
        <v>1580</v>
      </c>
    </row>
    <row r="302" spans="1:6" ht="20.25" customHeight="1" x14ac:dyDescent="0.2">
      <c r="A302" s="78" t="s">
        <v>383</v>
      </c>
      <c r="B302" s="119" t="s">
        <v>440</v>
      </c>
      <c r="C302" s="141"/>
      <c r="D302" s="121"/>
      <c r="E302" s="76">
        <v>585</v>
      </c>
      <c r="F302" s="76">
        <v>585</v>
      </c>
    </row>
    <row r="303" spans="1:6" ht="27" customHeight="1" x14ac:dyDescent="0.2">
      <c r="A303" s="78" t="s">
        <v>384</v>
      </c>
      <c r="B303" s="119" t="s">
        <v>441</v>
      </c>
      <c r="C303" s="141"/>
      <c r="D303" s="121"/>
      <c r="E303" s="76">
        <v>1800</v>
      </c>
      <c r="F303" s="76">
        <v>1800</v>
      </c>
    </row>
    <row r="304" spans="1:6" ht="23.25" customHeight="1" x14ac:dyDescent="0.2">
      <c r="A304" s="78" t="s">
        <v>385</v>
      </c>
      <c r="B304" s="119" t="s">
        <v>442</v>
      </c>
      <c r="C304" s="141"/>
      <c r="D304" s="121"/>
      <c r="E304" s="76">
        <v>1750</v>
      </c>
      <c r="F304" s="76">
        <v>1750</v>
      </c>
    </row>
    <row r="305" spans="1:6" ht="23.25" customHeight="1" x14ac:dyDescent="0.2">
      <c r="A305" s="78" t="s">
        <v>386</v>
      </c>
      <c r="B305" s="119" t="s">
        <v>443</v>
      </c>
      <c r="C305" s="141"/>
      <c r="D305" s="121"/>
      <c r="E305" s="76">
        <v>1800</v>
      </c>
      <c r="F305" s="76">
        <v>1800</v>
      </c>
    </row>
    <row r="306" spans="1:6" ht="18.75" customHeight="1" x14ac:dyDescent="0.2">
      <c r="A306" s="78" t="s">
        <v>387</v>
      </c>
      <c r="B306" s="119" t="s">
        <v>444</v>
      </c>
      <c r="C306" s="141"/>
      <c r="D306" s="121"/>
      <c r="E306" s="76">
        <v>115003.98</v>
      </c>
      <c r="F306" s="76">
        <v>111534.69</v>
      </c>
    </row>
    <row r="307" spans="1:6" ht="18.75" customHeight="1" x14ac:dyDescent="0.2">
      <c r="A307" s="78" t="s">
        <v>388</v>
      </c>
      <c r="B307" s="119" t="s">
        <v>445</v>
      </c>
      <c r="C307" s="141"/>
      <c r="D307" s="121"/>
      <c r="E307" s="76">
        <v>6000</v>
      </c>
      <c r="F307" s="76">
        <v>6000</v>
      </c>
    </row>
    <row r="308" spans="1:6" ht="27.75" customHeight="1" x14ac:dyDescent="0.2">
      <c r="A308" s="78" t="s">
        <v>389</v>
      </c>
      <c r="B308" s="119" t="s">
        <v>446</v>
      </c>
      <c r="C308" s="141"/>
      <c r="D308" s="121"/>
      <c r="E308" s="76">
        <v>5826.6</v>
      </c>
      <c r="F308" s="76">
        <v>5826.6</v>
      </c>
    </row>
    <row r="309" spans="1:6" ht="27.75" customHeight="1" x14ac:dyDescent="0.2">
      <c r="A309" s="81" t="s">
        <v>390</v>
      </c>
      <c r="B309" s="158" t="s">
        <v>447</v>
      </c>
      <c r="C309" s="158"/>
      <c r="D309" s="159"/>
      <c r="E309" s="76">
        <v>9937.98</v>
      </c>
      <c r="F309" s="76">
        <v>9937.98</v>
      </c>
    </row>
    <row r="310" spans="1:6" ht="20.25" customHeight="1" x14ac:dyDescent="0.2">
      <c r="A310" s="78" t="s">
        <v>391</v>
      </c>
      <c r="B310" s="119" t="s">
        <v>448</v>
      </c>
      <c r="C310" s="141"/>
      <c r="D310" s="121"/>
      <c r="E310" s="76">
        <v>58371.3</v>
      </c>
      <c r="F310" s="76">
        <v>58371.3</v>
      </c>
    </row>
    <row r="311" spans="1:6" ht="17.25" customHeight="1" x14ac:dyDescent="0.2">
      <c r="A311" s="78" t="s">
        <v>392</v>
      </c>
      <c r="B311" s="119" t="s">
        <v>449</v>
      </c>
      <c r="C311" s="141"/>
      <c r="D311" s="121"/>
      <c r="E311" s="76">
        <v>14976</v>
      </c>
      <c r="F311" s="76">
        <v>14976</v>
      </c>
    </row>
    <row r="312" spans="1:6" ht="25.5" customHeight="1" x14ac:dyDescent="0.2">
      <c r="A312" s="78" t="s">
        <v>393</v>
      </c>
      <c r="B312" s="119" t="s">
        <v>450</v>
      </c>
      <c r="C312" s="141"/>
      <c r="D312" s="121"/>
      <c r="E312" s="76">
        <v>3905.1</v>
      </c>
      <c r="F312" s="76">
        <v>3905.1</v>
      </c>
    </row>
    <row r="313" spans="1:6" ht="24.75" customHeight="1" x14ac:dyDescent="0.2">
      <c r="A313" s="78" t="s">
        <v>394</v>
      </c>
      <c r="B313" s="119" t="s">
        <v>451</v>
      </c>
      <c r="C313" s="141"/>
      <c r="D313" s="121"/>
      <c r="E313" s="76">
        <v>52200</v>
      </c>
      <c r="F313" s="76">
        <v>52200</v>
      </c>
    </row>
    <row r="314" spans="1:6" ht="21" customHeight="1" x14ac:dyDescent="0.2">
      <c r="A314" s="78" t="s">
        <v>395</v>
      </c>
      <c r="B314" s="119" t="s">
        <v>452</v>
      </c>
      <c r="C314" s="141"/>
      <c r="D314" s="121"/>
      <c r="E314" s="76">
        <v>26968.5</v>
      </c>
      <c r="F314" s="76">
        <v>26968.5</v>
      </c>
    </row>
    <row r="315" spans="1:6" ht="20.25" customHeight="1" x14ac:dyDescent="0.2">
      <c r="A315" s="78" t="s">
        <v>396</v>
      </c>
      <c r="B315" s="119" t="s">
        <v>453</v>
      </c>
      <c r="C315" s="141"/>
      <c r="D315" s="121"/>
      <c r="E315" s="76">
        <v>5850</v>
      </c>
      <c r="F315" s="76">
        <v>5850</v>
      </c>
    </row>
    <row r="316" spans="1:6" ht="18" customHeight="1" x14ac:dyDescent="0.2">
      <c r="A316" s="78" t="s">
        <v>397</v>
      </c>
      <c r="B316" s="119" t="s">
        <v>454</v>
      </c>
      <c r="C316" s="141"/>
      <c r="D316" s="121"/>
      <c r="E316" s="76">
        <v>13610.61</v>
      </c>
      <c r="F316" s="76">
        <v>12199.78</v>
      </c>
    </row>
    <row r="317" spans="1:6" ht="24" customHeight="1" x14ac:dyDescent="0.2">
      <c r="A317" s="78" t="s">
        <v>398</v>
      </c>
      <c r="B317" s="119" t="s">
        <v>455</v>
      </c>
      <c r="C317" s="141"/>
      <c r="D317" s="121"/>
      <c r="E317" s="76">
        <v>57500.5</v>
      </c>
      <c r="F317" s="76">
        <v>57500.5</v>
      </c>
    </row>
    <row r="318" spans="1:6" ht="20.25" customHeight="1" x14ac:dyDescent="0.2">
      <c r="A318" s="78" t="s">
        <v>399</v>
      </c>
      <c r="B318" s="119" t="s">
        <v>456</v>
      </c>
      <c r="C318" s="141"/>
      <c r="D318" s="121"/>
      <c r="E318" s="76">
        <v>29905.200000000001</v>
      </c>
      <c r="F318" s="76">
        <v>29905.200000000001</v>
      </c>
    </row>
    <row r="319" spans="1:6" ht="20.25" customHeight="1" x14ac:dyDescent="0.2">
      <c r="A319" s="78" t="s">
        <v>400</v>
      </c>
      <c r="B319" s="119" t="s">
        <v>457</v>
      </c>
      <c r="C319" s="141"/>
      <c r="D319" s="121"/>
      <c r="E319" s="76">
        <v>19972</v>
      </c>
      <c r="F319" s="76">
        <v>19972</v>
      </c>
    </row>
    <row r="320" spans="1:6" ht="21" customHeight="1" x14ac:dyDescent="0.2">
      <c r="A320" s="78" t="s">
        <v>401</v>
      </c>
      <c r="B320" s="119" t="s">
        <v>458</v>
      </c>
      <c r="C320" s="141"/>
      <c r="D320" s="121"/>
      <c r="E320" s="76">
        <v>88528.05</v>
      </c>
      <c r="F320" s="76">
        <v>88528.05</v>
      </c>
    </row>
    <row r="321" spans="1:6" ht="26.25" customHeight="1" x14ac:dyDescent="0.2">
      <c r="A321" s="78" t="s">
        <v>402</v>
      </c>
      <c r="B321" s="119" t="s">
        <v>459</v>
      </c>
      <c r="C321" s="141"/>
      <c r="D321" s="121"/>
      <c r="E321" s="76">
        <v>89984.04</v>
      </c>
      <c r="F321" s="76">
        <v>89984.04</v>
      </c>
    </row>
    <row r="322" spans="1:6" ht="30.75" customHeight="1" x14ac:dyDescent="0.2">
      <c r="A322" s="78" t="s">
        <v>403</v>
      </c>
      <c r="B322" s="119" t="s">
        <v>484</v>
      </c>
      <c r="C322" s="141"/>
      <c r="D322" s="121"/>
      <c r="E322" s="76">
        <v>77692.09</v>
      </c>
      <c r="F322" s="76">
        <v>77692.09</v>
      </c>
    </row>
    <row r="323" spans="1:6" ht="24.75" customHeight="1" x14ac:dyDescent="0.2">
      <c r="A323" s="78" t="s">
        <v>404</v>
      </c>
      <c r="B323" s="119" t="s">
        <v>460</v>
      </c>
      <c r="C323" s="141"/>
      <c r="D323" s="121"/>
      <c r="E323" s="76">
        <v>85020.75</v>
      </c>
      <c r="F323" s="76">
        <v>85020.75</v>
      </c>
    </row>
    <row r="324" spans="1:6" ht="21.75" customHeight="1" x14ac:dyDescent="0.2">
      <c r="A324" s="78" t="s">
        <v>474</v>
      </c>
      <c r="B324" s="119" t="s">
        <v>461</v>
      </c>
      <c r="C324" s="141"/>
      <c r="D324" s="121"/>
      <c r="E324" s="76">
        <v>27891.5</v>
      </c>
      <c r="F324" s="76">
        <v>27891.5</v>
      </c>
    </row>
    <row r="325" spans="1:6" ht="21.75" customHeight="1" x14ac:dyDescent="0.2">
      <c r="A325" s="78" t="s">
        <v>475</v>
      </c>
      <c r="B325" s="119" t="s">
        <v>477</v>
      </c>
      <c r="C325" s="120"/>
      <c r="D325" s="123"/>
      <c r="E325" s="76">
        <v>0</v>
      </c>
      <c r="F325" s="76">
        <v>53000</v>
      </c>
    </row>
    <row r="326" spans="1:6" ht="23.25" customHeight="1" x14ac:dyDescent="0.2">
      <c r="A326" s="80" t="s">
        <v>365</v>
      </c>
      <c r="B326" s="115" t="s">
        <v>462</v>
      </c>
      <c r="C326" s="157"/>
      <c r="D326" s="116"/>
      <c r="E326" s="75">
        <f>SUM(E327:E331)</f>
        <v>900000</v>
      </c>
      <c r="F326" s="75">
        <f>F327+F328+F329+F330+F331</f>
        <v>551564.05000000005</v>
      </c>
    </row>
    <row r="327" spans="1:6" ht="19.5" customHeight="1" x14ac:dyDescent="0.2">
      <c r="A327" s="78" t="s">
        <v>405</v>
      </c>
      <c r="B327" s="119" t="s">
        <v>463</v>
      </c>
      <c r="C327" s="141"/>
      <c r="D327" s="121"/>
      <c r="E327" s="76">
        <v>450000</v>
      </c>
      <c r="F327" s="76">
        <v>391340.93</v>
      </c>
    </row>
    <row r="328" spans="1:6" ht="21" customHeight="1" x14ac:dyDescent="0.2">
      <c r="A328" s="78" t="s">
        <v>406</v>
      </c>
      <c r="B328" s="119" t="s">
        <v>464</v>
      </c>
      <c r="C328" s="141"/>
      <c r="D328" s="121"/>
      <c r="E328" s="76">
        <v>90000</v>
      </c>
      <c r="F328" s="76">
        <v>70223.12</v>
      </c>
    </row>
    <row r="329" spans="1:6" ht="17.25" customHeight="1" x14ac:dyDescent="0.2">
      <c r="A329" s="78" t="s">
        <v>407</v>
      </c>
      <c r="B329" s="119" t="s">
        <v>465</v>
      </c>
      <c r="C329" s="141"/>
      <c r="D329" s="121"/>
      <c r="E329" s="76">
        <v>90000</v>
      </c>
      <c r="F329" s="76">
        <v>90000</v>
      </c>
    </row>
    <row r="330" spans="1:6" ht="18" customHeight="1" x14ac:dyDescent="0.2">
      <c r="A330" s="78" t="s">
        <v>408</v>
      </c>
      <c r="B330" s="119" t="s">
        <v>466</v>
      </c>
      <c r="C330" s="141"/>
      <c r="D330" s="121"/>
      <c r="E330" s="76">
        <v>170000</v>
      </c>
      <c r="F330" s="76">
        <v>0</v>
      </c>
    </row>
    <row r="331" spans="1:6" ht="20.25" customHeight="1" x14ac:dyDescent="0.2">
      <c r="A331" s="78" t="s">
        <v>409</v>
      </c>
      <c r="B331" s="119" t="s">
        <v>467</v>
      </c>
      <c r="C331" s="141"/>
      <c r="D331" s="121"/>
      <c r="E331" s="76">
        <v>100000</v>
      </c>
      <c r="F331" s="76">
        <v>0</v>
      </c>
    </row>
    <row r="332" spans="1:6" ht="22.5" customHeight="1" x14ac:dyDescent="0.2">
      <c r="A332" s="80" t="s">
        <v>101</v>
      </c>
      <c r="B332" s="115" t="s">
        <v>102</v>
      </c>
      <c r="C332" s="157"/>
      <c r="D332" s="116"/>
      <c r="E332" s="75">
        <f>SUM(E333:E334)</f>
        <v>286885.65000000002</v>
      </c>
      <c r="F332" s="75">
        <f>SUM(F333:F334)</f>
        <v>286885.65000000002</v>
      </c>
    </row>
    <row r="333" spans="1:6" ht="18.75" customHeight="1" x14ac:dyDescent="0.2">
      <c r="A333" s="78" t="s">
        <v>410</v>
      </c>
      <c r="B333" s="119" t="s">
        <v>468</v>
      </c>
      <c r="C333" s="141"/>
      <c r="D333" s="121"/>
      <c r="E333" s="76">
        <v>270000</v>
      </c>
      <c r="F333" s="76">
        <v>270000</v>
      </c>
    </row>
    <row r="334" spans="1:6" ht="21" customHeight="1" x14ac:dyDescent="0.2">
      <c r="A334" s="78" t="s">
        <v>411</v>
      </c>
      <c r="B334" s="119" t="s">
        <v>469</v>
      </c>
      <c r="C334" s="141"/>
      <c r="D334" s="121"/>
      <c r="E334" s="76">
        <v>16885.650000000001</v>
      </c>
      <c r="F334" s="76">
        <v>16885.650000000001</v>
      </c>
    </row>
    <row r="335" spans="1:6" ht="19.5" customHeight="1" x14ac:dyDescent="0.2">
      <c r="A335" s="80" t="s">
        <v>103</v>
      </c>
      <c r="B335" s="115" t="s">
        <v>470</v>
      </c>
      <c r="C335" s="157"/>
      <c r="D335" s="116"/>
      <c r="E335" s="75">
        <f>E336+E338</f>
        <v>1008659.67</v>
      </c>
      <c r="F335" s="75">
        <f>F336+F338</f>
        <v>1008659.6699999999</v>
      </c>
    </row>
    <row r="336" spans="1:6" ht="16.5" customHeight="1" x14ac:dyDescent="0.2">
      <c r="A336" s="80" t="s">
        <v>412</v>
      </c>
      <c r="B336" s="115" t="s">
        <v>471</v>
      </c>
      <c r="C336" s="157"/>
      <c r="D336" s="116"/>
      <c r="E336" s="75">
        <f>SUM(E337)</f>
        <v>25773</v>
      </c>
      <c r="F336" s="75">
        <f>SUM(F337)</f>
        <v>25773</v>
      </c>
    </row>
    <row r="337" spans="1:6" ht="17.25" customHeight="1" x14ac:dyDescent="0.2">
      <c r="A337" s="78" t="s">
        <v>413</v>
      </c>
      <c r="B337" s="119" t="s">
        <v>472</v>
      </c>
      <c r="C337" s="141"/>
      <c r="D337" s="121"/>
      <c r="E337" s="76">
        <v>25773</v>
      </c>
      <c r="F337" s="76">
        <v>25773</v>
      </c>
    </row>
    <row r="338" spans="1:6" ht="21.75" customHeight="1" x14ac:dyDescent="0.2">
      <c r="A338" s="80" t="s">
        <v>414</v>
      </c>
      <c r="B338" s="115" t="s">
        <v>423</v>
      </c>
      <c r="C338" s="157"/>
      <c r="D338" s="116"/>
      <c r="E338" s="75">
        <f>SUM(E339:E346)</f>
        <v>982886.67</v>
      </c>
      <c r="F338" s="75">
        <f>F339+F340+F341+F342+F343+F344+F345+F346</f>
        <v>982886.66999999993</v>
      </c>
    </row>
    <row r="339" spans="1:6" ht="21.75" customHeight="1" x14ac:dyDescent="0.2">
      <c r="A339" s="78" t="s">
        <v>415</v>
      </c>
      <c r="B339" s="119" t="s">
        <v>424</v>
      </c>
      <c r="C339" s="141"/>
      <c r="D339" s="121"/>
      <c r="E339" s="76">
        <v>350000</v>
      </c>
      <c r="F339" s="76">
        <v>350000</v>
      </c>
    </row>
    <row r="340" spans="1:6" ht="17.25" customHeight="1" x14ac:dyDescent="0.2">
      <c r="A340" s="78" t="s">
        <v>416</v>
      </c>
      <c r="B340" s="119" t="s">
        <v>425</v>
      </c>
      <c r="C340" s="141"/>
      <c r="D340" s="121"/>
      <c r="E340" s="76">
        <v>100000</v>
      </c>
      <c r="F340" s="76">
        <v>100000</v>
      </c>
    </row>
    <row r="341" spans="1:6" ht="16.5" customHeight="1" x14ac:dyDescent="0.2">
      <c r="A341" s="78" t="s">
        <v>417</v>
      </c>
      <c r="B341" s="119" t="s">
        <v>426</v>
      </c>
      <c r="C341" s="141"/>
      <c r="D341" s="121"/>
      <c r="E341" s="76">
        <v>50000</v>
      </c>
      <c r="F341" s="76">
        <v>50000</v>
      </c>
    </row>
    <row r="342" spans="1:6" ht="16.5" customHeight="1" x14ac:dyDescent="0.2">
      <c r="A342" s="78" t="s">
        <v>418</v>
      </c>
      <c r="B342" s="119" t="s">
        <v>136</v>
      </c>
      <c r="C342" s="141"/>
      <c r="D342" s="121"/>
      <c r="E342" s="76">
        <v>50000</v>
      </c>
      <c r="F342" s="76">
        <v>38519.449999999997</v>
      </c>
    </row>
    <row r="343" spans="1:6" ht="18" customHeight="1" x14ac:dyDescent="0.2">
      <c r="A343" s="78" t="s">
        <v>419</v>
      </c>
      <c r="B343" s="119" t="s">
        <v>427</v>
      </c>
      <c r="C343" s="141"/>
      <c r="D343" s="121"/>
      <c r="E343" s="76">
        <v>150000</v>
      </c>
      <c r="F343" s="76">
        <v>150000</v>
      </c>
    </row>
    <row r="344" spans="1:6" ht="18.75" customHeight="1" x14ac:dyDescent="0.2">
      <c r="A344" s="78" t="s">
        <v>420</v>
      </c>
      <c r="B344" s="119" t="s">
        <v>428</v>
      </c>
      <c r="C344" s="141"/>
      <c r="D344" s="121"/>
      <c r="E344" s="76">
        <v>100000</v>
      </c>
      <c r="F344" s="76">
        <v>100000</v>
      </c>
    </row>
    <row r="345" spans="1:6" ht="15" customHeight="1" x14ac:dyDescent="0.2">
      <c r="A345" s="78" t="s">
        <v>421</v>
      </c>
      <c r="B345" s="119" t="s">
        <v>429</v>
      </c>
      <c r="C345" s="141"/>
      <c r="D345" s="121"/>
      <c r="E345" s="76">
        <v>100000</v>
      </c>
      <c r="F345" s="76">
        <v>100000</v>
      </c>
    </row>
    <row r="346" spans="1:6" ht="18.75" customHeight="1" x14ac:dyDescent="0.2">
      <c r="A346" s="78" t="s">
        <v>422</v>
      </c>
      <c r="B346" s="119" t="s">
        <v>430</v>
      </c>
      <c r="C346" s="141"/>
      <c r="D346" s="121"/>
      <c r="E346" s="76">
        <v>82886.67</v>
      </c>
      <c r="F346" s="76">
        <v>94367.22</v>
      </c>
    </row>
    <row r="347" spans="1:6" ht="19.5" customHeight="1" x14ac:dyDescent="0.2">
      <c r="A347" s="64" t="s">
        <v>60</v>
      </c>
      <c r="B347" s="117" t="s">
        <v>61</v>
      </c>
      <c r="C347" s="106"/>
      <c r="D347" s="118"/>
      <c r="E347" s="85">
        <v>287000</v>
      </c>
      <c r="F347" s="85">
        <f ca="1">F70</f>
        <v>458674.33999999613</v>
      </c>
    </row>
    <row r="348" spans="1:6" ht="18" customHeight="1" x14ac:dyDescent="0.2">
      <c r="E348" s="42"/>
    </row>
    <row r="349" spans="1:6" ht="20.25" customHeight="1" x14ac:dyDescent="0.2">
      <c r="E349" s="42"/>
    </row>
    <row r="350" spans="1:6" ht="12.75" customHeight="1" x14ac:dyDescent="0.2">
      <c r="E350" s="42"/>
    </row>
    <row r="351" spans="1:6" x14ac:dyDescent="0.2">
      <c r="E351" s="42"/>
    </row>
    <row r="352" spans="1:6" x14ac:dyDescent="0.2">
      <c r="C352" s="156" t="s">
        <v>362</v>
      </c>
      <c r="D352" s="156"/>
      <c r="E352" s="156"/>
    </row>
    <row r="353" spans="3:5" x14ac:dyDescent="0.2">
      <c r="C353" s="151" t="s">
        <v>363</v>
      </c>
      <c r="D353" s="150"/>
      <c r="E353" s="150"/>
    </row>
    <row r="354" spans="3:5" ht="12.75" customHeight="1" x14ac:dyDescent="0.2">
      <c r="E354" s="42"/>
    </row>
    <row r="355" spans="3:5" x14ac:dyDescent="0.2">
      <c r="C355" s="149"/>
      <c r="D355" s="150"/>
      <c r="E355" s="150"/>
    </row>
    <row r="356" spans="3:5" x14ac:dyDescent="0.2">
      <c r="C356" s="151" t="s">
        <v>364</v>
      </c>
      <c r="D356" s="150"/>
      <c r="E356" s="150"/>
    </row>
    <row r="357" spans="3:5" ht="12.75" customHeight="1" x14ac:dyDescent="0.2">
      <c r="E357" s="42"/>
    </row>
    <row r="358" spans="3:5" x14ac:dyDescent="0.2">
      <c r="E358" s="42"/>
    </row>
    <row r="359" spans="3:5" x14ac:dyDescent="0.2">
      <c r="E359" s="42"/>
    </row>
    <row r="360" spans="3:5" x14ac:dyDescent="0.2">
      <c r="E360" s="42"/>
    </row>
    <row r="361" spans="3:5" ht="12.75" customHeight="1" x14ac:dyDescent="0.2">
      <c r="E361" s="42"/>
    </row>
  </sheetData>
  <mergeCells count="266">
    <mergeCell ref="B339:D339"/>
    <mergeCell ref="B340:D340"/>
    <mergeCell ref="B341:D341"/>
    <mergeCell ref="B342:D342"/>
    <mergeCell ref="B343:D343"/>
    <mergeCell ref="B344:D344"/>
    <mergeCell ref="B345:D345"/>
    <mergeCell ref="B346:D346"/>
    <mergeCell ref="B330:D330"/>
    <mergeCell ref="B331:D331"/>
    <mergeCell ref="B332:D332"/>
    <mergeCell ref="B333:D333"/>
    <mergeCell ref="B334:D334"/>
    <mergeCell ref="B335:D335"/>
    <mergeCell ref="B336:D336"/>
    <mergeCell ref="B337:D337"/>
    <mergeCell ref="B338:D338"/>
    <mergeCell ref="B320:D320"/>
    <mergeCell ref="B321:D321"/>
    <mergeCell ref="B322:D322"/>
    <mergeCell ref="B323:D323"/>
    <mergeCell ref="B324:D324"/>
    <mergeCell ref="B326:D326"/>
    <mergeCell ref="B327:D327"/>
    <mergeCell ref="B328:D328"/>
    <mergeCell ref="B329:D329"/>
    <mergeCell ref="B325:D325"/>
    <mergeCell ref="B311:D311"/>
    <mergeCell ref="B312:D312"/>
    <mergeCell ref="B313:D313"/>
    <mergeCell ref="B314:D314"/>
    <mergeCell ref="B315:D315"/>
    <mergeCell ref="B316:D316"/>
    <mergeCell ref="B317:D317"/>
    <mergeCell ref="B318:D318"/>
    <mergeCell ref="B319:D319"/>
    <mergeCell ref="B302:D302"/>
    <mergeCell ref="B303:D303"/>
    <mergeCell ref="B304:D304"/>
    <mergeCell ref="B305:D305"/>
    <mergeCell ref="B306:D306"/>
    <mergeCell ref="B307:D307"/>
    <mergeCell ref="B308:D308"/>
    <mergeCell ref="B309:D309"/>
    <mergeCell ref="B310:D310"/>
    <mergeCell ref="C355:E355"/>
    <mergeCell ref="C356:E356"/>
    <mergeCell ref="B289:D289"/>
    <mergeCell ref="B290:D290"/>
    <mergeCell ref="B291:D291"/>
    <mergeCell ref="B347:D347"/>
    <mergeCell ref="C352:E352"/>
    <mergeCell ref="C353:E353"/>
    <mergeCell ref="B283:D283"/>
    <mergeCell ref="B284:D284"/>
    <mergeCell ref="B285:D285"/>
    <mergeCell ref="B286:D286"/>
    <mergeCell ref="B287:D287"/>
    <mergeCell ref="B288:D288"/>
    <mergeCell ref="B292:D292"/>
    <mergeCell ref="B293:D293"/>
    <mergeCell ref="B294:D294"/>
    <mergeCell ref="B295:D295"/>
    <mergeCell ref="B296:D296"/>
    <mergeCell ref="B297:D297"/>
    <mergeCell ref="B298:D298"/>
    <mergeCell ref="B299:D299"/>
    <mergeCell ref="B300:D300"/>
    <mergeCell ref="B301:D301"/>
    <mergeCell ref="B277:D277"/>
    <mergeCell ref="B278:D278"/>
    <mergeCell ref="B279:D279"/>
    <mergeCell ref="B280:D280"/>
    <mergeCell ref="B281:D281"/>
    <mergeCell ref="B282:D282"/>
    <mergeCell ref="B271:D271"/>
    <mergeCell ref="B272:D272"/>
    <mergeCell ref="B273:D273"/>
    <mergeCell ref="B274:D274"/>
    <mergeCell ref="B275:D275"/>
    <mergeCell ref="B276:D276"/>
    <mergeCell ref="B265:D265"/>
    <mergeCell ref="B266:D266"/>
    <mergeCell ref="B267:D267"/>
    <mergeCell ref="B268:D268"/>
    <mergeCell ref="B269:D269"/>
    <mergeCell ref="B270:D270"/>
    <mergeCell ref="B261:D261"/>
    <mergeCell ref="B262:D262"/>
    <mergeCell ref="B263:D263"/>
    <mergeCell ref="B264:D264"/>
    <mergeCell ref="B256:D256"/>
    <mergeCell ref="B257:D257"/>
    <mergeCell ref="B258:D258"/>
    <mergeCell ref="B259:D259"/>
    <mergeCell ref="B260:D260"/>
    <mergeCell ref="B250:D250"/>
    <mergeCell ref="B251:D251"/>
    <mergeCell ref="B252:D252"/>
    <mergeCell ref="B253:D253"/>
    <mergeCell ref="B254:D254"/>
    <mergeCell ref="B255:D255"/>
    <mergeCell ref="B244:D244"/>
    <mergeCell ref="B245:D245"/>
    <mergeCell ref="B246:D246"/>
    <mergeCell ref="B247:D247"/>
    <mergeCell ref="B248:D248"/>
    <mergeCell ref="B249:D249"/>
    <mergeCell ref="B238:D238"/>
    <mergeCell ref="B239:D239"/>
    <mergeCell ref="B240:D240"/>
    <mergeCell ref="B241:D241"/>
    <mergeCell ref="B242:D242"/>
    <mergeCell ref="B243:D243"/>
    <mergeCell ref="B232:D232"/>
    <mergeCell ref="B233:D233"/>
    <mergeCell ref="B234:D234"/>
    <mergeCell ref="B235:D235"/>
    <mergeCell ref="B236:D236"/>
    <mergeCell ref="B237:D237"/>
    <mergeCell ref="B226:D226"/>
    <mergeCell ref="B227:D227"/>
    <mergeCell ref="B228:D228"/>
    <mergeCell ref="B229:D229"/>
    <mergeCell ref="B230:D230"/>
    <mergeCell ref="B231:D231"/>
    <mergeCell ref="B220:D220"/>
    <mergeCell ref="B221:D221"/>
    <mergeCell ref="B222:D222"/>
    <mergeCell ref="B223:D223"/>
    <mergeCell ref="B224:D224"/>
    <mergeCell ref="B225:D225"/>
    <mergeCell ref="B212:D212"/>
    <mergeCell ref="B213:D213"/>
    <mergeCell ref="B214:D214"/>
    <mergeCell ref="B215:D215"/>
    <mergeCell ref="B216:D216"/>
    <mergeCell ref="B217:D217"/>
    <mergeCell ref="B204:D204"/>
    <mergeCell ref="B205:D205"/>
    <mergeCell ref="B206:D206"/>
    <mergeCell ref="B209:D209"/>
    <mergeCell ref="B210:D210"/>
    <mergeCell ref="B211:D211"/>
    <mergeCell ref="B198:D198"/>
    <mergeCell ref="B199:D199"/>
    <mergeCell ref="B200:D200"/>
    <mergeCell ref="B201:D201"/>
    <mergeCell ref="B202:D202"/>
    <mergeCell ref="B203:D203"/>
    <mergeCell ref="B207:D207"/>
    <mergeCell ref="B208:D208"/>
    <mergeCell ref="B193:D193"/>
    <mergeCell ref="B194:D194"/>
    <mergeCell ref="B195:D195"/>
    <mergeCell ref="B196:D196"/>
    <mergeCell ref="B197:D197"/>
    <mergeCell ref="B188:D188"/>
    <mergeCell ref="B189:D189"/>
    <mergeCell ref="B190:D190"/>
    <mergeCell ref="B191:D191"/>
    <mergeCell ref="B192:D192"/>
    <mergeCell ref="B182:D182"/>
    <mergeCell ref="B183:D183"/>
    <mergeCell ref="B184:D184"/>
    <mergeCell ref="B185:D185"/>
    <mergeCell ref="B186:D186"/>
    <mergeCell ref="B187:D187"/>
    <mergeCell ref="B176:D176"/>
    <mergeCell ref="B177:D177"/>
    <mergeCell ref="B178:D178"/>
    <mergeCell ref="B179:D179"/>
    <mergeCell ref="B180:D180"/>
    <mergeCell ref="B181:D181"/>
    <mergeCell ref="B170:D170"/>
    <mergeCell ref="B171:D171"/>
    <mergeCell ref="B172:D172"/>
    <mergeCell ref="B173:D173"/>
    <mergeCell ref="B174:D174"/>
    <mergeCell ref="B175:D175"/>
    <mergeCell ref="B164:D164"/>
    <mergeCell ref="B165:D165"/>
    <mergeCell ref="B166:D166"/>
    <mergeCell ref="B167:D167"/>
    <mergeCell ref="B168:D168"/>
    <mergeCell ref="B169:D169"/>
    <mergeCell ref="B158:D158"/>
    <mergeCell ref="B159:D159"/>
    <mergeCell ref="B160:D160"/>
    <mergeCell ref="B161:D161"/>
    <mergeCell ref="B162:D162"/>
    <mergeCell ref="B163:D163"/>
    <mergeCell ref="B152:D152"/>
    <mergeCell ref="B153:D153"/>
    <mergeCell ref="B154:D154"/>
    <mergeCell ref="B155:D155"/>
    <mergeCell ref="B156:D156"/>
    <mergeCell ref="B157:D157"/>
    <mergeCell ref="B146:D146"/>
    <mergeCell ref="B147:D147"/>
    <mergeCell ref="B148:D148"/>
    <mergeCell ref="B149:D149"/>
    <mergeCell ref="B150:D150"/>
    <mergeCell ref="B151:D151"/>
    <mergeCell ref="B138:D138"/>
    <mergeCell ref="B140:D140"/>
    <mergeCell ref="B141:D141"/>
    <mergeCell ref="B142:D142"/>
    <mergeCell ref="B143:D143"/>
    <mergeCell ref="B145:D145"/>
    <mergeCell ref="B139:D139"/>
    <mergeCell ref="B144:D144"/>
    <mergeCell ref="B132:D132"/>
    <mergeCell ref="B133:D133"/>
    <mergeCell ref="B134:D134"/>
    <mergeCell ref="B135:D135"/>
    <mergeCell ref="B136:D136"/>
    <mergeCell ref="B137:D137"/>
    <mergeCell ref="B126:D126"/>
    <mergeCell ref="B127:D127"/>
    <mergeCell ref="B128:D128"/>
    <mergeCell ref="B129:D129"/>
    <mergeCell ref="B130:D130"/>
    <mergeCell ref="B131:D131"/>
    <mergeCell ref="B120:D120"/>
    <mergeCell ref="B121:D121"/>
    <mergeCell ref="B122:D122"/>
    <mergeCell ref="B123:D123"/>
    <mergeCell ref="B124:D124"/>
    <mergeCell ref="B125:D125"/>
    <mergeCell ref="B114:D114"/>
    <mergeCell ref="B115:D115"/>
    <mergeCell ref="B116:D116"/>
    <mergeCell ref="B117:D117"/>
    <mergeCell ref="B118:D118"/>
    <mergeCell ref="B119:D119"/>
    <mergeCell ref="B108:D108"/>
    <mergeCell ref="B109:D109"/>
    <mergeCell ref="B110:D110"/>
    <mergeCell ref="B111:D111"/>
    <mergeCell ref="B112:D112"/>
    <mergeCell ref="B113:D113"/>
    <mergeCell ref="B102:D102"/>
    <mergeCell ref="B103:D103"/>
    <mergeCell ref="B104:D104"/>
    <mergeCell ref="B105:D105"/>
    <mergeCell ref="B106:D106"/>
    <mergeCell ref="B107:D107"/>
    <mergeCell ref="B100:D100"/>
    <mergeCell ref="B101:D101"/>
    <mergeCell ref="A36:F37"/>
    <mergeCell ref="B39:E39"/>
    <mergeCell ref="B40:E40"/>
    <mergeCell ref="B41:E41"/>
    <mergeCell ref="A44:A45"/>
    <mergeCell ref="B44:B45"/>
    <mergeCell ref="B98:D98"/>
    <mergeCell ref="B3:E3"/>
    <mergeCell ref="B4:E4"/>
    <mergeCell ref="B14:E14"/>
    <mergeCell ref="B15:E15"/>
    <mergeCell ref="B16:E16"/>
    <mergeCell ref="B34:E34"/>
    <mergeCell ref="A62:F62"/>
    <mergeCell ref="A97:E97"/>
    <mergeCell ref="B99:D99"/>
  </mergeCells>
  <pageMargins left="0.74803149606299213" right="0.74803149606299213" top="0.98425196850393704" bottom="0.98425196850393704" header="0.51181102362204722" footer="0.51181102362204722"/>
  <pageSetup paperSize="9" orientation="landscape" r:id="rId1"/>
  <headerFooter differentFirst="1" alignWithMargins="0">
    <oddHeader>&amp;C&amp;P</oddHeader>
  </headerFooter>
  <ignoredErrors>
    <ignoredError sqref="E220 E167 E338 E292"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 Reb 2013</vt:lpstr>
    </vt:vector>
  </TitlesOfParts>
  <Company>Deftones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Faik Djikic</cp:lastModifiedBy>
  <cp:lastPrinted>2013-07-25T11:28:49Z</cp:lastPrinted>
  <dcterms:created xsi:type="dcterms:W3CDTF">2013-07-15T07:43:07Z</dcterms:created>
  <dcterms:modified xsi:type="dcterms:W3CDTF">2013-09-30T08:07:52Z</dcterms:modified>
</cp:coreProperties>
</file>